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eli\Desktop\inne\Nowy folder\"/>
    </mc:Choice>
  </mc:AlternateContent>
  <bookViews>
    <workbookView xWindow="0" yWindow="0" windowWidth="28800" windowHeight="12300" firstSheet="12" activeTab="22"/>
  </bookViews>
  <sheets>
    <sheet name="Alior" sheetId="1" r:id="rId1"/>
    <sheet name="Alior_rel" sheetId="2" r:id="rId2"/>
    <sheet name="MBANK" sheetId="3" r:id="rId3"/>
    <sheet name="MBANK_rel" sheetId="4" r:id="rId4"/>
    <sheet name="BZWBK" sheetId="5" r:id="rId5"/>
    <sheet name="BZWBK_rel" sheetId="6" r:id="rId6"/>
    <sheet name="Getin" sheetId="7" r:id="rId7"/>
    <sheet name="Getin_rel" sheetId="8" r:id="rId8"/>
    <sheet name="GETINOBLE" sheetId="9" r:id="rId9"/>
    <sheet name="GETINOBLE_rel" sheetId="10" r:id="rId10"/>
    <sheet name="Handlowy" sheetId="11" r:id="rId11"/>
    <sheet name="Handlowy_rel" sheetId="12" r:id="rId12"/>
    <sheet name="IdeaBank" sheetId="13" r:id="rId13"/>
    <sheet name="IdeaBank_rel" sheetId="14" r:id="rId14"/>
    <sheet name="INGBSK" sheetId="15" r:id="rId15"/>
    <sheet name="INGBSK_rel" sheetId="16" r:id="rId16"/>
    <sheet name="Millennium" sheetId="17" r:id="rId17"/>
    <sheet name="Millennium_rel" sheetId="18" r:id="rId18"/>
    <sheet name="Pekao" sheetId="19" r:id="rId19"/>
    <sheet name="Pekao_rel" sheetId="20" r:id="rId20"/>
    <sheet name="PKOBP" sheetId="21" r:id="rId21"/>
    <sheet name="PKOBP_rel" sheetId="22" r:id="rId22"/>
    <sheet name="Vindexus" sheetId="23" r:id="rId23"/>
    <sheet name="Vindexus_rel" sheetId="24" r:id="rId24"/>
  </sheets>
  <externalReferences>
    <externalReference r:id="rId25"/>
    <externalReference r:id="rId26"/>
  </externalReferences>
  <definedNames>
    <definedName name="_Div04" localSheetId="22">[2]Global!#REF!</definedName>
    <definedName name="_Div04" localSheetId="23">[2]Global!#REF!</definedName>
    <definedName name="_Div04">[2]Global!#REF!</definedName>
    <definedName name="_Rev04" localSheetId="22">[2]Global!#REF!</definedName>
    <definedName name="_Rev04" localSheetId="23">[2]Global!#REF!</definedName>
    <definedName name="_Rev04">[2]Global!#REF!</definedName>
    <definedName name="_ROE04" localSheetId="22">[2]Global!#REF!</definedName>
    <definedName name="_ROE04" localSheetId="23">[2]Global!#REF!</definedName>
    <definedName name="_ROE04">[2]Global!#REF!</definedName>
    <definedName name="a">[2]Global!#REF!</definedName>
    <definedName name="BDiv03" localSheetId="22">[2]Global!#REF!</definedName>
    <definedName name="BDiv03" localSheetId="23">[2]Global!#REF!</definedName>
    <definedName name="BDiv03">[2]Global!#REF!</definedName>
    <definedName name="BDiv04" localSheetId="22">[2]Global!#REF!</definedName>
    <definedName name="BDiv04" localSheetId="23">[2]Global!#REF!</definedName>
    <definedName name="BDiv04">[2]Global!#REF!</definedName>
    <definedName name="BDiv05" localSheetId="22">[2]Global!#REF!</definedName>
    <definedName name="BDiv05" localSheetId="23">[2]Global!#REF!</definedName>
    <definedName name="BDiv05">[2]Global!#REF!</definedName>
    <definedName name="BDiv06" localSheetId="22">[2]Global!#REF!</definedName>
    <definedName name="BDiv06" localSheetId="23">[2]Global!#REF!</definedName>
    <definedName name="BDiv06">[2]Global!#REF!</definedName>
    <definedName name="BDiv07" localSheetId="22">[2]Global!#REF!</definedName>
    <definedName name="BDiv07" localSheetId="23">[2]Global!#REF!</definedName>
    <definedName name="BDiv07">[2]Global!#REF!</definedName>
    <definedName name="BDiv08" localSheetId="22">[2]Global!#REF!</definedName>
    <definedName name="BDiv08" localSheetId="23">[2]Global!#REF!</definedName>
    <definedName name="BDiv08">[2]Global!#REF!</definedName>
    <definedName name="BProv04" localSheetId="22">[2]Global!#REF!</definedName>
    <definedName name="BProv04" localSheetId="23">[2]Global!#REF!</definedName>
    <definedName name="BProv04">[2]Global!#REF!</definedName>
    <definedName name="BRev04" localSheetId="22">[2]Global!#REF!</definedName>
    <definedName name="BRev04" localSheetId="23">[2]Global!#REF!</definedName>
    <definedName name="BRev04">[2]Global!#REF!</definedName>
    <definedName name="BRoe2004" localSheetId="22">[2]Global!#REF!</definedName>
    <definedName name="BRoe2004" localSheetId="23">[2]Global!#REF!</definedName>
    <definedName name="BRoe2004">[2]Global!#REF!</definedName>
    <definedName name="BShares06" localSheetId="22">[2]Global!#REF!</definedName>
    <definedName name="BShares06" localSheetId="23">[2]Global!#REF!</definedName>
    <definedName name="BShares06">[2]Global!#REF!</definedName>
    <definedName name="BShares07" localSheetId="22">[2]Global!#REF!</definedName>
    <definedName name="BShares07" localSheetId="23">[2]Global!#REF!</definedName>
    <definedName name="BShares07">[2]Global!#REF!</definedName>
    <definedName name="BShares08" localSheetId="22">[2]Global!#REF!</definedName>
    <definedName name="BShares08" localSheetId="23">[2]Global!#REF!</definedName>
    <definedName name="BShares08">[2]Global!#REF!</definedName>
    <definedName name="Current" localSheetId="22">[2]Global!#REF!</definedName>
    <definedName name="Current" localSheetId="23">[2]Global!#REF!</definedName>
    <definedName name="Current">[2]Global!#REF!</definedName>
    <definedName name="dfasf">[2]Global!#REF!</definedName>
    <definedName name="FARMACOL" localSheetId="22">[2]Global!#REF!</definedName>
    <definedName name="FARMACOL" localSheetId="23">[2]Global!#REF!</definedName>
    <definedName name="FARMACOL">[2]Global!#REF!</definedName>
    <definedName name="fas">[2]Global!#REF!</definedName>
    <definedName name="gfdsgsdfgsdg">[2]Global!#REF!</definedName>
    <definedName name="PGF" localSheetId="22">[2]Global!#REF!</definedName>
    <definedName name="PGF" localSheetId="23">[2]Global!#REF!</definedName>
    <definedName name="PGF">[2]Global!#REF!</definedName>
    <definedName name="PKNORLEN" localSheetId="22">[2]Global!#REF!</definedName>
    <definedName name="PKNORLEN" localSheetId="23">[2]Global!#REF!</definedName>
    <definedName name="PKNORLEN">[2]Global!#REF!</definedName>
    <definedName name="POLMOSBIA" localSheetId="22">[2]Global!#REF!</definedName>
    <definedName name="POLMOSBIA" localSheetId="23">[2]Global!#REF!</definedName>
    <definedName name="POLMOSBIA">[2]Global!#REF!</definedName>
    <definedName name="POLMOSLBN" localSheetId="22">[2]Global!#REF!</definedName>
    <definedName name="POLMOSLBN" localSheetId="23">[2]Global!#REF!</definedName>
    <definedName name="POLMOSLBN">[2]Global!#REF!</definedName>
    <definedName name="PRATERM" localSheetId="22">[2]Global!#REF!</definedName>
    <definedName name="PRATERM" localSheetId="23">[2]Global!#REF!</definedName>
    <definedName name="PRATERM">[2]Global!#REF!</definedName>
    <definedName name="PROKOM" localSheetId="22">[2]Global!#REF!</definedName>
    <definedName name="PROKOM" localSheetId="23">[2]Global!#REF!</definedName>
    <definedName name="PROKOM">[2]Global!#REF!</definedName>
    <definedName name="RMFFM" localSheetId="22">[2]Global!#REF!</definedName>
    <definedName name="RMFFM" localSheetId="23">[2]Global!#REF!</definedName>
    <definedName name="RMFFM">[2]Global!#REF!</definedName>
    <definedName name="SOFTBANK" localSheetId="22">[2]Global!#REF!</definedName>
    <definedName name="SOFTBANK" localSheetId="23">[2]Global!#REF!</definedName>
    <definedName name="SOFTBANK">[2]Global!#REF!</definedName>
    <definedName name="SWIECIE" localSheetId="22">[2]Global!#REF!</definedName>
    <definedName name="SWIECIE" localSheetId="23">[2]Global!#REF!</definedName>
    <definedName name="SWIECIE">[2]Global!#REF!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4" l="1"/>
  <c r="B16" i="24"/>
  <c r="I16" i="24" s="1"/>
  <c r="A16" i="24"/>
  <c r="H15" i="24"/>
  <c r="B15" i="24"/>
  <c r="I15" i="24" s="1"/>
  <c r="A15" i="24"/>
  <c r="H14" i="24"/>
  <c r="B14" i="24"/>
  <c r="I14" i="24" s="1"/>
  <c r="A14" i="24"/>
  <c r="H13" i="24"/>
  <c r="B13" i="24"/>
  <c r="I13" i="24" s="1"/>
  <c r="A13" i="24"/>
  <c r="H12" i="24"/>
  <c r="B12" i="24"/>
  <c r="I12" i="24" s="1"/>
  <c r="A12" i="24"/>
  <c r="H11" i="24"/>
  <c r="B11" i="24"/>
  <c r="I11" i="24" s="1"/>
  <c r="A11" i="24"/>
  <c r="H10" i="24"/>
  <c r="F10" i="24"/>
  <c r="E10" i="24"/>
  <c r="B10" i="24"/>
  <c r="I10" i="24" s="1"/>
  <c r="A10" i="24"/>
  <c r="H9" i="24"/>
  <c r="F9" i="24"/>
  <c r="E9" i="24"/>
  <c r="B9" i="24"/>
  <c r="I9" i="24" s="1"/>
  <c r="A9" i="24"/>
  <c r="H8" i="24"/>
  <c r="F8" i="24"/>
  <c r="B8" i="24"/>
  <c r="I8" i="24" s="1"/>
  <c r="A8" i="24"/>
  <c r="H7" i="24"/>
  <c r="F7" i="24"/>
  <c r="E7" i="24"/>
  <c r="B7" i="24"/>
  <c r="I7" i="24" s="1"/>
  <c r="A7" i="24"/>
  <c r="H6" i="24"/>
  <c r="B6" i="24"/>
  <c r="I6" i="24" s="1"/>
  <c r="A6" i="24"/>
  <c r="H5" i="24"/>
  <c r="B5" i="24"/>
  <c r="I5" i="24" s="1"/>
  <c r="A5" i="24"/>
  <c r="I4" i="24"/>
  <c r="H4" i="24"/>
  <c r="A4" i="24"/>
  <c r="K16" i="23"/>
  <c r="J16" i="23"/>
  <c r="I16" i="23"/>
  <c r="H16" i="23"/>
  <c r="B16" i="23"/>
  <c r="K15" i="23"/>
  <c r="L16" i="23" s="1"/>
  <c r="J15" i="23"/>
  <c r="I15" i="23"/>
  <c r="H15" i="23"/>
  <c r="B15" i="23"/>
  <c r="K14" i="23"/>
  <c r="J14" i="23"/>
  <c r="I14" i="23"/>
  <c r="H14" i="23"/>
  <c r="B14" i="23"/>
  <c r="K13" i="23"/>
  <c r="L14" i="23" s="1"/>
  <c r="J13" i="23"/>
  <c r="I13" i="23"/>
  <c r="H13" i="23"/>
  <c r="B13" i="23"/>
  <c r="K12" i="23"/>
  <c r="J12" i="23"/>
  <c r="I12" i="23"/>
  <c r="H12" i="23"/>
  <c r="B12" i="23"/>
  <c r="K11" i="23"/>
  <c r="L12" i="23" s="1"/>
  <c r="J11" i="23"/>
  <c r="I11" i="23"/>
  <c r="H11" i="23"/>
  <c r="B11" i="23"/>
  <c r="K10" i="23"/>
  <c r="L10" i="23" s="1"/>
  <c r="J10" i="23"/>
  <c r="I10" i="23"/>
  <c r="H10" i="23"/>
  <c r="B10" i="23"/>
  <c r="K9" i="23"/>
  <c r="L9" i="23" s="1"/>
  <c r="J9" i="23"/>
  <c r="I9" i="23"/>
  <c r="H9" i="23"/>
  <c r="B9" i="23"/>
  <c r="K8" i="23"/>
  <c r="L8" i="23" s="1"/>
  <c r="J8" i="23"/>
  <c r="I8" i="23"/>
  <c r="H8" i="23"/>
  <c r="B8" i="23"/>
  <c r="K7" i="23"/>
  <c r="L7" i="23" s="1"/>
  <c r="J7" i="23"/>
  <c r="I7" i="23"/>
  <c r="H7" i="23"/>
  <c r="B7" i="23"/>
  <c r="H6" i="23" s="1"/>
  <c r="K6" i="23"/>
  <c r="L6" i="23" s="1"/>
  <c r="J6" i="23"/>
  <c r="I6" i="23"/>
  <c r="B6" i="23"/>
  <c r="K5" i="23"/>
  <c r="L5" i="23" s="1"/>
  <c r="J5" i="23"/>
  <c r="I5" i="23"/>
  <c r="H5" i="23"/>
  <c r="B5" i="23"/>
  <c r="K4" i="23"/>
  <c r="J4" i="23"/>
  <c r="I4" i="23"/>
  <c r="H4" i="23"/>
  <c r="I17" i="22"/>
  <c r="B17" i="22"/>
  <c r="A17" i="22"/>
  <c r="I16" i="22"/>
  <c r="H16" i="22"/>
  <c r="B16" i="22"/>
  <c r="A16" i="22"/>
  <c r="I15" i="22"/>
  <c r="B15" i="22"/>
  <c r="A15" i="22"/>
  <c r="I14" i="22"/>
  <c r="H14" i="22"/>
  <c r="B14" i="22"/>
  <c r="A14" i="22"/>
  <c r="I13" i="22"/>
  <c r="B13" i="22"/>
  <c r="A13" i="22"/>
  <c r="I12" i="22"/>
  <c r="H12" i="22"/>
  <c r="B12" i="22"/>
  <c r="A12" i="22"/>
  <c r="I11" i="22"/>
  <c r="B11" i="22"/>
  <c r="A11" i="22"/>
  <c r="I10" i="22"/>
  <c r="H10" i="22"/>
  <c r="B10" i="22"/>
  <c r="A10" i="22"/>
  <c r="I9" i="22"/>
  <c r="B9" i="22"/>
  <c r="A9" i="22"/>
  <c r="I8" i="22"/>
  <c r="H8" i="22"/>
  <c r="B8" i="22"/>
  <c r="A8" i="22"/>
  <c r="I7" i="22"/>
  <c r="H7" i="22"/>
  <c r="B7" i="22"/>
  <c r="A7" i="22"/>
  <c r="I6" i="22"/>
  <c r="H6" i="22"/>
  <c r="B6" i="22"/>
  <c r="A6" i="22"/>
  <c r="I5" i="22"/>
  <c r="H5" i="22"/>
  <c r="B5" i="22"/>
  <c r="A5" i="22"/>
  <c r="I4" i="22"/>
  <c r="H4" i="22"/>
  <c r="A4" i="22"/>
  <c r="K17" i="21"/>
  <c r="L17" i="21" s="1"/>
  <c r="J17" i="21"/>
  <c r="H17" i="22" s="1"/>
  <c r="I17" i="21"/>
  <c r="H17" i="21"/>
  <c r="B17" i="21"/>
  <c r="L16" i="21"/>
  <c r="K16" i="21"/>
  <c r="J16" i="21"/>
  <c r="I16" i="21"/>
  <c r="H16" i="21"/>
  <c r="B16" i="21"/>
  <c r="K15" i="21"/>
  <c r="L15" i="21" s="1"/>
  <c r="J15" i="21"/>
  <c r="H15" i="22" s="1"/>
  <c r="I15" i="21"/>
  <c r="H15" i="21"/>
  <c r="B15" i="21"/>
  <c r="L14" i="21"/>
  <c r="K14" i="21"/>
  <c r="J14" i="21"/>
  <c r="I14" i="21"/>
  <c r="H14" i="21"/>
  <c r="B14" i="21"/>
  <c r="K13" i="21"/>
  <c r="L13" i="21" s="1"/>
  <c r="J13" i="21"/>
  <c r="H13" i="22" s="1"/>
  <c r="I13" i="21"/>
  <c r="H13" i="21"/>
  <c r="B13" i="21"/>
  <c r="L12" i="21"/>
  <c r="K12" i="21"/>
  <c r="J12" i="21"/>
  <c r="I12" i="21"/>
  <c r="H12" i="21"/>
  <c r="B12" i="21"/>
  <c r="K11" i="21"/>
  <c r="L11" i="21" s="1"/>
  <c r="J11" i="21"/>
  <c r="H11" i="22" s="1"/>
  <c r="I11" i="21"/>
  <c r="H11" i="21"/>
  <c r="B11" i="21"/>
  <c r="L10" i="21"/>
  <c r="K10" i="21"/>
  <c r="J10" i="21"/>
  <c r="I10" i="21"/>
  <c r="H10" i="21"/>
  <c r="B10" i="21"/>
  <c r="K9" i="21"/>
  <c r="L9" i="21" s="1"/>
  <c r="J9" i="21"/>
  <c r="H9" i="22" s="1"/>
  <c r="I9" i="21"/>
  <c r="H9" i="21"/>
  <c r="B9" i="21"/>
  <c r="K8" i="21"/>
  <c r="J8" i="21"/>
  <c r="I8" i="21"/>
  <c r="H8" i="21"/>
  <c r="G8" i="21"/>
  <c r="B8" i="21"/>
  <c r="K7" i="21"/>
  <c r="L7" i="21" s="1"/>
  <c r="J7" i="21"/>
  <c r="I7" i="21"/>
  <c r="H7" i="21"/>
  <c r="B7" i="21"/>
  <c r="K6" i="21"/>
  <c r="L6" i="21" s="1"/>
  <c r="J6" i="21"/>
  <c r="I6" i="21"/>
  <c r="H6" i="21"/>
  <c r="B6" i="21"/>
  <c r="K5" i="21"/>
  <c r="L5" i="21" s="1"/>
  <c r="J5" i="21"/>
  <c r="I5" i="21"/>
  <c r="H5" i="21"/>
  <c r="B5" i="21"/>
  <c r="K4" i="21"/>
  <c r="J4" i="21"/>
  <c r="I4" i="21"/>
  <c r="H4" i="21"/>
  <c r="B18" i="20"/>
  <c r="I18" i="20" s="1"/>
  <c r="A18" i="20"/>
  <c r="B17" i="20"/>
  <c r="I17" i="20" s="1"/>
  <c r="A17" i="20"/>
  <c r="B16" i="20"/>
  <c r="I16" i="20" s="1"/>
  <c r="A16" i="20"/>
  <c r="B15" i="20"/>
  <c r="I15" i="20" s="1"/>
  <c r="A15" i="20"/>
  <c r="B14" i="20"/>
  <c r="I14" i="20" s="1"/>
  <c r="A14" i="20"/>
  <c r="B13" i="20"/>
  <c r="I13" i="20" s="1"/>
  <c r="A13" i="20"/>
  <c r="B12" i="20"/>
  <c r="I12" i="20" s="1"/>
  <c r="A12" i="20"/>
  <c r="B11" i="20"/>
  <c r="I11" i="20" s="1"/>
  <c r="A11" i="20"/>
  <c r="B10" i="20"/>
  <c r="I10" i="20" s="1"/>
  <c r="A10" i="20"/>
  <c r="B9" i="20"/>
  <c r="I9" i="20" s="1"/>
  <c r="A9" i="20"/>
  <c r="B8" i="20"/>
  <c r="I8" i="20" s="1"/>
  <c r="A8" i="20"/>
  <c r="B7" i="20"/>
  <c r="I7" i="20" s="1"/>
  <c r="A7" i="20"/>
  <c r="B6" i="20"/>
  <c r="I6" i="20" s="1"/>
  <c r="A6" i="20"/>
  <c r="B5" i="20"/>
  <c r="I5" i="20" s="1"/>
  <c r="A5" i="20"/>
  <c r="A4" i="20"/>
  <c r="L18" i="19"/>
  <c r="K18" i="19"/>
  <c r="J18" i="19"/>
  <c r="H18" i="20" s="1"/>
  <c r="I18" i="19"/>
  <c r="H18" i="19"/>
  <c r="B18" i="19"/>
  <c r="K17" i="19"/>
  <c r="L17" i="19" s="1"/>
  <c r="J17" i="19"/>
  <c r="H17" i="20" s="1"/>
  <c r="I17" i="19"/>
  <c r="H17" i="19"/>
  <c r="B17" i="19"/>
  <c r="L16" i="19"/>
  <c r="K16" i="19"/>
  <c r="J16" i="19"/>
  <c r="H16" i="20" s="1"/>
  <c r="I16" i="19"/>
  <c r="H16" i="19"/>
  <c r="B16" i="19"/>
  <c r="K15" i="19"/>
  <c r="L15" i="19" s="1"/>
  <c r="J15" i="19"/>
  <c r="H15" i="20" s="1"/>
  <c r="I15" i="19"/>
  <c r="H15" i="19"/>
  <c r="B15" i="19"/>
  <c r="L14" i="19"/>
  <c r="K14" i="19"/>
  <c r="J14" i="19"/>
  <c r="H14" i="20" s="1"/>
  <c r="I14" i="19"/>
  <c r="H14" i="19"/>
  <c r="B14" i="19"/>
  <c r="K13" i="19"/>
  <c r="L13" i="19" s="1"/>
  <c r="J13" i="19"/>
  <c r="H13" i="20" s="1"/>
  <c r="I13" i="19"/>
  <c r="H13" i="19"/>
  <c r="B13" i="19"/>
  <c r="L12" i="19"/>
  <c r="K12" i="19"/>
  <c r="J12" i="19"/>
  <c r="H12" i="20" s="1"/>
  <c r="I12" i="19"/>
  <c r="H12" i="19"/>
  <c r="B12" i="19"/>
  <c r="K11" i="19"/>
  <c r="L11" i="19" s="1"/>
  <c r="J11" i="19"/>
  <c r="H11" i="20" s="1"/>
  <c r="I11" i="19"/>
  <c r="H11" i="19"/>
  <c r="B11" i="19"/>
  <c r="L10" i="19"/>
  <c r="K10" i="19"/>
  <c r="J10" i="19"/>
  <c r="H10" i="20" s="1"/>
  <c r="I10" i="19"/>
  <c r="H10" i="19"/>
  <c r="B10" i="19"/>
  <c r="K9" i="19"/>
  <c r="L9" i="19" s="1"/>
  <c r="J9" i="19"/>
  <c r="H9" i="20" s="1"/>
  <c r="I9" i="19"/>
  <c r="H9" i="19"/>
  <c r="B9" i="19"/>
  <c r="K8" i="19"/>
  <c r="J8" i="19"/>
  <c r="H8" i="20" s="1"/>
  <c r="I8" i="19"/>
  <c r="H8" i="19"/>
  <c r="G8" i="19"/>
  <c r="B8" i="19"/>
  <c r="K7" i="19"/>
  <c r="L7" i="19" s="1"/>
  <c r="J7" i="19"/>
  <c r="H7" i="20" s="1"/>
  <c r="I7" i="19"/>
  <c r="H7" i="19"/>
  <c r="B7" i="19"/>
  <c r="K6" i="19"/>
  <c r="J6" i="19"/>
  <c r="H6" i="20" s="1"/>
  <c r="I6" i="19"/>
  <c r="H6" i="19"/>
  <c r="B6" i="19"/>
  <c r="K5" i="19"/>
  <c r="L5" i="19" s="1"/>
  <c r="J5" i="19"/>
  <c r="H5" i="20" s="1"/>
  <c r="I5" i="19"/>
  <c r="H5" i="19"/>
  <c r="B5" i="19"/>
  <c r="K4" i="19"/>
  <c r="J4" i="19"/>
  <c r="H4" i="20" s="1"/>
  <c r="I4" i="19"/>
  <c r="H4" i="19"/>
  <c r="B15" i="18"/>
  <c r="I15" i="18" s="1"/>
  <c r="A15" i="18"/>
  <c r="B14" i="18"/>
  <c r="I14" i="18" s="1"/>
  <c r="A14" i="18"/>
  <c r="B13" i="18"/>
  <c r="I13" i="18" s="1"/>
  <c r="A13" i="18"/>
  <c r="B12" i="18"/>
  <c r="I12" i="18" s="1"/>
  <c r="A12" i="18"/>
  <c r="B11" i="18"/>
  <c r="I11" i="18" s="1"/>
  <c r="A11" i="18"/>
  <c r="B10" i="18"/>
  <c r="I10" i="18" s="1"/>
  <c r="A10" i="18"/>
  <c r="B9" i="18"/>
  <c r="I9" i="18" s="1"/>
  <c r="A9" i="18"/>
  <c r="B8" i="18"/>
  <c r="I8" i="18" s="1"/>
  <c r="A8" i="18"/>
  <c r="B7" i="18"/>
  <c r="I7" i="18" s="1"/>
  <c r="A7" i="18"/>
  <c r="B6" i="18"/>
  <c r="I6" i="18" s="1"/>
  <c r="A6" i="18"/>
  <c r="B5" i="18"/>
  <c r="I5" i="18" s="1"/>
  <c r="A5" i="18"/>
  <c r="I4" i="18"/>
  <c r="A4" i="18"/>
  <c r="L15" i="17"/>
  <c r="K15" i="17"/>
  <c r="J15" i="17"/>
  <c r="H15" i="18" s="1"/>
  <c r="I15" i="17"/>
  <c r="H15" i="17"/>
  <c r="B15" i="17"/>
  <c r="K14" i="17"/>
  <c r="L14" i="17" s="1"/>
  <c r="J14" i="17"/>
  <c r="H14" i="18" s="1"/>
  <c r="I14" i="17"/>
  <c r="H14" i="17"/>
  <c r="B14" i="17"/>
  <c r="L13" i="17"/>
  <c r="K13" i="17"/>
  <c r="J13" i="17"/>
  <c r="H13" i="18" s="1"/>
  <c r="I13" i="17"/>
  <c r="H13" i="17"/>
  <c r="B13" i="17"/>
  <c r="K12" i="17"/>
  <c r="L12" i="17" s="1"/>
  <c r="J12" i="17"/>
  <c r="H12" i="18" s="1"/>
  <c r="I12" i="17"/>
  <c r="H12" i="17"/>
  <c r="B12" i="17"/>
  <c r="L11" i="17"/>
  <c r="K11" i="17"/>
  <c r="J11" i="17"/>
  <c r="H11" i="18" s="1"/>
  <c r="I11" i="17"/>
  <c r="H11" i="17"/>
  <c r="B11" i="17"/>
  <c r="K10" i="17"/>
  <c r="L10" i="17" s="1"/>
  <c r="J10" i="17"/>
  <c r="H10" i="18" s="1"/>
  <c r="I10" i="17"/>
  <c r="H10" i="17"/>
  <c r="B10" i="17"/>
  <c r="L9" i="17"/>
  <c r="K9" i="17"/>
  <c r="J9" i="17"/>
  <c r="H9" i="18" s="1"/>
  <c r="I9" i="17"/>
  <c r="H9" i="17"/>
  <c r="B9" i="17"/>
  <c r="K8" i="17"/>
  <c r="L8" i="17" s="1"/>
  <c r="J8" i="17"/>
  <c r="H8" i="18" s="1"/>
  <c r="B8" i="17"/>
  <c r="H8" i="17" s="1"/>
  <c r="L7" i="17"/>
  <c r="K7" i="17"/>
  <c r="J7" i="17"/>
  <c r="H7" i="18" s="1"/>
  <c r="I7" i="17"/>
  <c r="H7" i="17"/>
  <c r="B7" i="17"/>
  <c r="K6" i="17"/>
  <c r="L6" i="17" s="1"/>
  <c r="J6" i="17"/>
  <c r="H6" i="18" s="1"/>
  <c r="I6" i="17"/>
  <c r="H6" i="17"/>
  <c r="B6" i="17"/>
  <c r="L5" i="17"/>
  <c r="K5" i="17"/>
  <c r="J5" i="17"/>
  <c r="H5" i="18" s="1"/>
  <c r="I5" i="17"/>
  <c r="H5" i="17"/>
  <c r="B5" i="17"/>
  <c r="K4" i="17"/>
  <c r="J4" i="17"/>
  <c r="H4" i="18" s="1"/>
  <c r="I4" i="17"/>
  <c r="H4" i="17"/>
  <c r="B17" i="16"/>
  <c r="I17" i="16" s="1"/>
  <c r="A17" i="16"/>
  <c r="B16" i="16"/>
  <c r="I16" i="16" s="1"/>
  <c r="A16" i="16"/>
  <c r="B15" i="16"/>
  <c r="I15" i="16" s="1"/>
  <c r="A15" i="16"/>
  <c r="B14" i="16"/>
  <c r="I14" i="16" s="1"/>
  <c r="A14" i="16"/>
  <c r="B13" i="16"/>
  <c r="I13" i="16" s="1"/>
  <c r="A13" i="16"/>
  <c r="B12" i="16"/>
  <c r="I12" i="16" s="1"/>
  <c r="A12" i="16"/>
  <c r="B11" i="16"/>
  <c r="I11" i="16" s="1"/>
  <c r="A11" i="16"/>
  <c r="B10" i="16"/>
  <c r="I10" i="16" s="1"/>
  <c r="A10" i="16"/>
  <c r="B9" i="16"/>
  <c r="I9" i="16" s="1"/>
  <c r="A9" i="16"/>
  <c r="B8" i="16"/>
  <c r="I8" i="16" s="1"/>
  <c r="A8" i="16"/>
  <c r="B7" i="16"/>
  <c r="I7" i="16" s="1"/>
  <c r="A7" i="16"/>
  <c r="B6" i="16"/>
  <c r="I6" i="16" s="1"/>
  <c r="A6" i="16"/>
  <c r="B5" i="16"/>
  <c r="I5" i="16" s="1"/>
  <c r="A5" i="16"/>
  <c r="A4" i="16"/>
  <c r="L17" i="15"/>
  <c r="K17" i="15"/>
  <c r="J17" i="15"/>
  <c r="H17" i="16" s="1"/>
  <c r="I17" i="15"/>
  <c r="H17" i="15"/>
  <c r="B17" i="15"/>
  <c r="K16" i="15"/>
  <c r="L16" i="15" s="1"/>
  <c r="J16" i="15"/>
  <c r="H16" i="16" s="1"/>
  <c r="I16" i="15"/>
  <c r="H16" i="15"/>
  <c r="B16" i="15"/>
  <c r="L15" i="15"/>
  <c r="K15" i="15"/>
  <c r="J15" i="15"/>
  <c r="H15" i="16" s="1"/>
  <c r="I15" i="15"/>
  <c r="H15" i="15"/>
  <c r="B15" i="15"/>
  <c r="K14" i="15"/>
  <c r="L14" i="15" s="1"/>
  <c r="J14" i="15"/>
  <c r="H14" i="16" s="1"/>
  <c r="I14" i="15"/>
  <c r="H14" i="15"/>
  <c r="B14" i="15"/>
  <c r="L13" i="15"/>
  <c r="K13" i="15"/>
  <c r="J13" i="15"/>
  <c r="H13" i="16" s="1"/>
  <c r="I13" i="15"/>
  <c r="H13" i="15"/>
  <c r="B13" i="15"/>
  <c r="K12" i="15"/>
  <c r="L12" i="15" s="1"/>
  <c r="J12" i="15"/>
  <c r="H12" i="16" s="1"/>
  <c r="I12" i="15"/>
  <c r="H12" i="15"/>
  <c r="B12" i="15"/>
  <c r="L11" i="15"/>
  <c r="K11" i="15"/>
  <c r="J11" i="15"/>
  <c r="H11" i="16" s="1"/>
  <c r="I11" i="15"/>
  <c r="H11" i="15"/>
  <c r="B11" i="15"/>
  <c r="K10" i="15"/>
  <c r="L10" i="15" s="1"/>
  <c r="J10" i="15"/>
  <c r="H10" i="16" s="1"/>
  <c r="I10" i="15"/>
  <c r="H10" i="15"/>
  <c r="B10" i="15"/>
  <c r="K9" i="15"/>
  <c r="J9" i="15"/>
  <c r="H9" i="16" s="1"/>
  <c r="I9" i="15"/>
  <c r="H9" i="15"/>
  <c r="B9" i="15"/>
  <c r="K8" i="15"/>
  <c r="L8" i="15" s="1"/>
  <c r="J8" i="15"/>
  <c r="H8" i="16" s="1"/>
  <c r="I8" i="15"/>
  <c r="H8" i="15"/>
  <c r="B8" i="15"/>
  <c r="K7" i="15"/>
  <c r="J7" i="15"/>
  <c r="H7" i="16" s="1"/>
  <c r="I7" i="15"/>
  <c r="H7" i="15"/>
  <c r="B7" i="15"/>
  <c r="K6" i="15"/>
  <c r="L6" i="15" s="1"/>
  <c r="J6" i="15"/>
  <c r="H6" i="16" s="1"/>
  <c r="I6" i="15"/>
  <c r="H6" i="15"/>
  <c r="B6" i="15"/>
  <c r="H5" i="15" s="1"/>
  <c r="L5" i="15"/>
  <c r="K5" i="15"/>
  <c r="J5" i="15"/>
  <c r="H5" i="16" s="1"/>
  <c r="I5" i="15"/>
  <c r="B5" i="15"/>
  <c r="K4" i="15"/>
  <c r="J4" i="15"/>
  <c r="H4" i="16" s="1"/>
  <c r="I4" i="15"/>
  <c r="H4" i="15"/>
  <c r="H14" i="14"/>
  <c r="B14" i="14"/>
  <c r="I14" i="14" s="1"/>
  <c r="A14" i="14"/>
  <c r="B13" i="14"/>
  <c r="I13" i="14" s="1"/>
  <c r="A13" i="14"/>
  <c r="H12" i="14"/>
  <c r="B12" i="14"/>
  <c r="I12" i="14" s="1"/>
  <c r="A12" i="14"/>
  <c r="B11" i="14"/>
  <c r="I11" i="14" s="1"/>
  <c r="A11" i="14"/>
  <c r="H10" i="14"/>
  <c r="F10" i="14"/>
  <c r="E10" i="14"/>
  <c r="D10" i="14"/>
  <c r="B10" i="14"/>
  <c r="I10" i="14" s="1"/>
  <c r="A10" i="14"/>
  <c r="F9" i="14"/>
  <c r="E9" i="14"/>
  <c r="B9" i="14"/>
  <c r="I9" i="14" s="1"/>
  <c r="A9" i="14"/>
  <c r="F8" i="14"/>
  <c r="E8" i="14"/>
  <c r="B8" i="14"/>
  <c r="I8" i="14" s="1"/>
  <c r="A8" i="14"/>
  <c r="B7" i="14"/>
  <c r="I7" i="14" s="1"/>
  <c r="A7" i="14"/>
  <c r="G6" i="14"/>
  <c r="B6" i="14"/>
  <c r="A6" i="14"/>
  <c r="H5" i="14"/>
  <c r="B5" i="14"/>
  <c r="I5" i="14" s="1"/>
  <c r="A5" i="14"/>
  <c r="H4" i="14"/>
  <c r="A4" i="14"/>
  <c r="J14" i="13"/>
  <c r="I14" i="13"/>
  <c r="H14" i="13"/>
  <c r="B14" i="13"/>
  <c r="L13" i="13"/>
  <c r="K13" i="13"/>
  <c r="J13" i="13"/>
  <c r="H13" i="14" s="1"/>
  <c r="I13" i="13"/>
  <c r="H13" i="13"/>
  <c r="B13" i="13"/>
  <c r="L12" i="13"/>
  <c r="K12" i="13"/>
  <c r="J12" i="13"/>
  <c r="I12" i="13"/>
  <c r="H12" i="13"/>
  <c r="B12" i="13"/>
  <c r="L11" i="13"/>
  <c r="K11" i="13"/>
  <c r="J11" i="13"/>
  <c r="H11" i="14" s="1"/>
  <c r="I11" i="13"/>
  <c r="H11" i="13"/>
  <c r="B11" i="13"/>
  <c r="L10" i="13"/>
  <c r="K10" i="13"/>
  <c r="J10" i="13"/>
  <c r="I10" i="13"/>
  <c r="H10" i="13"/>
  <c r="B10" i="13"/>
  <c r="L9" i="13"/>
  <c r="K9" i="13"/>
  <c r="J9" i="13"/>
  <c r="H9" i="14" s="1"/>
  <c r="I9" i="13"/>
  <c r="H9" i="13"/>
  <c r="B9" i="13"/>
  <c r="L8" i="13"/>
  <c r="K8" i="13"/>
  <c r="J8" i="13"/>
  <c r="H8" i="14" s="1"/>
  <c r="I8" i="13"/>
  <c r="H8" i="13"/>
  <c r="B8" i="13"/>
  <c r="K7" i="13"/>
  <c r="J7" i="13"/>
  <c r="H7" i="14" s="1"/>
  <c r="I7" i="13"/>
  <c r="H7" i="13"/>
  <c r="G7" i="13"/>
  <c r="B7" i="13"/>
  <c r="K6" i="13"/>
  <c r="L7" i="13" s="1"/>
  <c r="J6" i="13"/>
  <c r="H6" i="14" s="1"/>
  <c r="I6" i="13"/>
  <c r="H6" i="13"/>
  <c r="B6" i="13"/>
  <c r="K5" i="13"/>
  <c r="L5" i="13" s="1"/>
  <c r="J5" i="13"/>
  <c r="I5" i="13"/>
  <c r="H5" i="13"/>
  <c r="B5" i="13"/>
  <c r="K4" i="13"/>
  <c r="J4" i="13"/>
  <c r="I4" i="13"/>
  <c r="H4" i="13"/>
  <c r="B17" i="12"/>
  <c r="I17" i="12" s="1"/>
  <c r="A17" i="12"/>
  <c r="B16" i="12"/>
  <c r="I16" i="12" s="1"/>
  <c r="A16" i="12"/>
  <c r="B15" i="12"/>
  <c r="I15" i="12" s="1"/>
  <c r="A15" i="12"/>
  <c r="B14" i="12"/>
  <c r="I14" i="12" s="1"/>
  <c r="A14" i="12"/>
  <c r="B13" i="12"/>
  <c r="I13" i="12" s="1"/>
  <c r="A13" i="12"/>
  <c r="B12" i="12"/>
  <c r="I12" i="12" s="1"/>
  <c r="A12" i="12"/>
  <c r="B11" i="12"/>
  <c r="I11" i="12" s="1"/>
  <c r="A11" i="12"/>
  <c r="B10" i="12"/>
  <c r="I10" i="12" s="1"/>
  <c r="A10" i="12"/>
  <c r="B9" i="12"/>
  <c r="I9" i="12" s="1"/>
  <c r="A9" i="12"/>
  <c r="B8" i="12"/>
  <c r="I8" i="12" s="1"/>
  <c r="A8" i="12"/>
  <c r="B7" i="12"/>
  <c r="I7" i="12" s="1"/>
  <c r="A7" i="12"/>
  <c r="B6" i="12"/>
  <c r="I6" i="12" s="1"/>
  <c r="A6" i="12"/>
  <c r="B5" i="12"/>
  <c r="I5" i="12" s="1"/>
  <c r="A5" i="12"/>
  <c r="I4" i="12"/>
  <c r="H4" i="12"/>
  <c r="A4" i="12"/>
  <c r="L17" i="11"/>
  <c r="K17" i="11"/>
  <c r="J17" i="11"/>
  <c r="H17" i="12" s="1"/>
  <c r="I17" i="11"/>
  <c r="H17" i="11"/>
  <c r="B17" i="11"/>
  <c r="L16" i="11"/>
  <c r="K16" i="11"/>
  <c r="J16" i="11"/>
  <c r="H16" i="12" s="1"/>
  <c r="I16" i="11"/>
  <c r="H16" i="11"/>
  <c r="B16" i="11"/>
  <c r="L15" i="11"/>
  <c r="K15" i="11"/>
  <c r="J15" i="11"/>
  <c r="H15" i="12" s="1"/>
  <c r="I15" i="11"/>
  <c r="H15" i="11"/>
  <c r="B15" i="11"/>
  <c r="L14" i="11"/>
  <c r="K14" i="11"/>
  <c r="J14" i="11"/>
  <c r="H14" i="12" s="1"/>
  <c r="I14" i="11"/>
  <c r="H14" i="11"/>
  <c r="B14" i="11"/>
  <c r="L13" i="11"/>
  <c r="K13" i="11"/>
  <c r="J13" i="11"/>
  <c r="H13" i="12" s="1"/>
  <c r="I13" i="11"/>
  <c r="H13" i="11"/>
  <c r="B13" i="11"/>
  <c r="L12" i="11"/>
  <c r="K12" i="11"/>
  <c r="J12" i="11"/>
  <c r="H12" i="12" s="1"/>
  <c r="I12" i="11"/>
  <c r="H12" i="11"/>
  <c r="B12" i="11"/>
  <c r="L11" i="11"/>
  <c r="K11" i="11"/>
  <c r="J11" i="11"/>
  <c r="H11" i="12" s="1"/>
  <c r="I11" i="11"/>
  <c r="H11" i="11"/>
  <c r="B11" i="11"/>
  <c r="L10" i="11"/>
  <c r="K10" i="11"/>
  <c r="J10" i="11"/>
  <c r="H10" i="12" s="1"/>
  <c r="I10" i="11"/>
  <c r="H10" i="11"/>
  <c r="B10" i="11"/>
  <c r="L9" i="11"/>
  <c r="K9" i="11"/>
  <c r="J9" i="11"/>
  <c r="H9" i="12" s="1"/>
  <c r="I9" i="11"/>
  <c r="H9" i="11"/>
  <c r="B9" i="11"/>
  <c r="L8" i="11"/>
  <c r="K8" i="11"/>
  <c r="J8" i="11"/>
  <c r="H8" i="12" s="1"/>
  <c r="I8" i="11"/>
  <c r="H8" i="11"/>
  <c r="B8" i="11"/>
  <c r="L7" i="11"/>
  <c r="K7" i="11"/>
  <c r="J7" i="11"/>
  <c r="H7" i="12" s="1"/>
  <c r="I7" i="11"/>
  <c r="H7" i="11"/>
  <c r="B7" i="11"/>
  <c r="L6" i="11"/>
  <c r="K6" i="11"/>
  <c r="J6" i="11"/>
  <c r="H6" i="12" s="1"/>
  <c r="I6" i="11"/>
  <c r="H6" i="11"/>
  <c r="B6" i="11"/>
  <c r="L5" i="11"/>
  <c r="K5" i="11"/>
  <c r="J5" i="11"/>
  <c r="H5" i="12" s="1"/>
  <c r="I5" i="11"/>
  <c r="H5" i="11"/>
  <c r="B5" i="11"/>
  <c r="K4" i="11"/>
  <c r="J4" i="11"/>
  <c r="I4" i="11"/>
  <c r="H4" i="11"/>
  <c r="B15" i="10"/>
  <c r="I15" i="10" s="1"/>
  <c r="A15" i="10"/>
  <c r="H14" i="10"/>
  <c r="B14" i="10"/>
  <c r="I14" i="10" s="1"/>
  <c r="A14" i="10"/>
  <c r="B13" i="10"/>
  <c r="I13" i="10" s="1"/>
  <c r="A13" i="10"/>
  <c r="H12" i="10"/>
  <c r="B12" i="10"/>
  <c r="I12" i="10" s="1"/>
  <c r="A12" i="10"/>
  <c r="B11" i="10"/>
  <c r="I11" i="10" s="1"/>
  <c r="A11" i="10"/>
  <c r="H10" i="10"/>
  <c r="B10" i="10"/>
  <c r="I10" i="10" s="1"/>
  <c r="A10" i="10"/>
  <c r="B9" i="10"/>
  <c r="I9" i="10" s="1"/>
  <c r="A9" i="10"/>
  <c r="H8" i="10"/>
  <c r="B8" i="10"/>
  <c r="I8" i="10" s="1"/>
  <c r="A8" i="10"/>
  <c r="B7" i="10"/>
  <c r="I7" i="10" s="1"/>
  <c r="A7" i="10"/>
  <c r="H6" i="10"/>
  <c r="B6" i="10"/>
  <c r="I6" i="10" s="1"/>
  <c r="A6" i="10"/>
  <c r="B5" i="10"/>
  <c r="I5" i="10" s="1"/>
  <c r="A5" i="10"/>
  <c r="I4" i="10"/>
  <c r="A4" i="10"/>
  <c r="K15" i="9"/>
  <c r="L15" i="9" s="1"/>
  <c r="J15" i="9"/>
  <c r="H15" i="10" s="1"/>
  <c r="I15" i="9"/>
  <c r="H15" i="9"/>
  <c r="B15" i="9"/>
  <c r="K14" i="9"/>
  <c r="L14" i="9" s="1"/>
  <c r="J14" i="9"/>
  <c r="I14" i="9"/>
  <c r="H14" i="9"/>
  <c r="B14" i="9"/>
  <c r="K13" i="9"/>
  <c r="L13" i="9" s="1"/>
  <c r="J13" i="9"/>
  <c r="H13" i="10" s="1"/>
  <c r="I13" i="9"/>
  <c r="H13" i="9"/>
  <c r="B13" i="9"/>
  <c r="K12" i="9"/>
  <c r="L12" i="9" s="1"/>
  <c r="J12" i="9"/>
  <c r="I12" i="9"/>
  <c r="H12" i="9"/>
  <c r="B12" i="9"/>
  <c r="K11" i="9"/>
  <c r="L11" i="9" s="1"/>
  <c r="J11" i="9"/>
  <c r="H11" i="10" s="1"/>
  <c r="I11" i="9"/>
  <c r="H11" i="9"/>
  <c r="B11" i="9"/>
  <c r="K10" i="9"/>
  <c r="L10" i="9" s="1"/>
  <c r="J10" i="9"/>
  <c r="I10" i="9"/>
  <c r="H10" i="9"/>
  <c r="B10" i="9"/>
  <c r="K9" i="9"/>
  <c r="L9" i="9" s="1"/>
  <c r="J9" i="9"/>
  <c r="H9" i="10" s="1"/>
  <c r="I9" i="9"/>
  <c r="H9" i="9"/>
  <c r="B9" i="9"/>
  <c r="K8" i="9"/>
  <c r="L8" i="9" s="1"/>
  <c r="J8" i="9"/>
  <c r="I8" i="9"/>
  <c r="H8" i="9"/>
  <c r="B8" i="9"/>
  <c r="H7" i="9" s="1"/>
  <c r="K7" i="9"/>
  <c r="L7" i="9" s="1"/>
  <c r="J7" i="9"/>
  <c r="H7" i="10" s="1"/>
  <c r="I7" i="9"/>
  <c r="B7" i="9"/>
  <c r="K6" i="9"/>
  <c r="L6" i="9" s="1"/>
  <c r="J6" i="9"/>
  <c r="I6" i="9"/>
  <c r="H6" i="9"/>
  <c r="B6" i="9"/>
  <c r="H5" i="9" s="1"/>
  <c r="K5" i="9"/>
  <c r="L5" i="9" s="1"/>
  <c r="J5" i="9"/>
  <c r="H5" i="10" s="1"/>
  <c r="I5" i="9"/>
  <c r="B5" i="9"/>
  <c r="K4" i="9"/>
  <c r="J4" i="9"/>
  <c r="H4" i="10" s="1"/>
  <c r="I4" i="9"/>
  <c r="H4" i="9"/>
  <c r="I12" i="8"/>
  <c r="H12" i="8"/>
  <c r="B12" i="8"/>
  <c r="A12" i="8"/>
  <c r="I11" i="8"/>
  <c r="B11" i="8"/>
  <c r="A11" i="8"/>
  <c r="I10" i="8"/>
  <c r="H10" i="8"/>
  <c r="B10" i="8"/>
  <c r="A10" i="8"/>
  <c r="I9" i="8"/>
  <c r="B9" i="8"/>
  <c r="A9" i="8"/>
  <c r="I8" i="8"/>
  <c r="H8" i="8"/>
  <c r="B8" i="8"/>
  <c r="A8" i="8"/>
  <c r="I7" i="8"/>
  <c r="B7" i="8"/>
  <c r="A7" i="8"/>
  <c r="I6" i="8"/>
  <c r="H6" i="8"/>
  <c r="B6" i="8"/>
  <c r="A6" i="8"/>
  <c r="I5" i="8"/>
  <c r="B5" i="8"/>
  <c r="A5" i="8"/>
  <c r="I4" i="8"/>
  <c r="H4" i="8"/>
  <c r="A4" i="8"/>
  <c r="J12" i="7"/>
  <c r="I12" i="7"/>
  <c r="H12" i="7"/>
  <c r="B12" i="7"/>
  <c r="L11" i="7"/>
  <c r="K11" i="7"/>
  <c r="J11" i="7"/>
  <c r="H11" i="8" s="1"/>
  <c r="I11" i="7"/>
  <c r="H11" i="7"/>
  <c r="B11" i="7"/>
  <c r="L10" i="7"/>
  <c r="K10" i="7"/>
  <c r="J10" i="7"/>
  <c r="I10" i="7"/>
  <c r="H10" i="7"/>
  <c r="B10" i="7"/>
  <c r="L9" i="7"/>
  <c r="K9" i="7"/>
  <c r="J9" i="7"/>
  <c r="H9" i="8" s="1"/>
  <c r="I9" i="7"/>
  <c r="H9" i="7"/>
  <c r="B9" i="7"/>
  <c r="L8" i="7"/>
  <c r="K8" i="7"/>
  <c r="J8" i="7"/>
  <c r="I8" i="7"/>
  <c r="H8" i="7"/>
  <c r="B8" i="7"/>
  <c r="L7" i="7"/>
  <c r="K7" i="7"/>
  <c r="J7" i="7"/>
  <c r="H7" i="8" s="1"/>
  <c r="I7" i="7"/>
  <c r="H7" i="7"/>
  <c r="B7" i="7"/>
  <c r="L6" i="7"/>
  <c r="K6" i="7"/>
  <c r="J6" i="7"/>
  <c r="I6" i="7"/>
  <c r="H6" i="7"/>
  <c r="B6" i="7"/>
  <c r="K5" i="7"/>
  <c r="J5" i="7"/>
  <c r="H5" i="8" s="1"/>
  <c r="I5" i="7"/>
  <c r="H5" i="7"/>
  <c r="B5" i="7"/>
  <c r="K4" i="7"/>
  <c r="L5" i="7" s="1"/>
  <c r="J4" i="7"/>
  <c r="I4" i="7"/>
  <c r="H4" i="7"/>
  <c r="I16" i="6"/>
  <c r="B16" i="6"/>
  <c r="A16" i="6"/>
  <c r="I15" i="6"/>
  <c r="B15" i="6"/>
  <c r="A15" i="6"/>
  <c r="I14" i="6"/>
  <c r="B14" i="6"/>
  <c r="A14" i="6"/>
  <c r="I13" i="6"/>
  <c r="B13" i="6"/>
  <c r="A13" i="6"/>
  <c r="I12" i="6"/>
  <c r="B12" i="6"/>
  <c r="A12" i="6"/>
  <c r="I11" i="6"/>
  <c r="B11" i="6"/>
  <c r="A11" i="6"/>
  <c r="I10" i="6"/>
  <c r="B10" i="6"/>
  <c r="A10" i="6"/>
  <c r="I9" i="6"/>
  <c r="B9" i="6"/>
  <c r="A9" i="6"/>
  <c r="I8" i="6"/>
  <c r="B8" i="6"/>
  <c r="A8" i="6"/>
  <c r="I7" i="6"/>
  <c r="B7" i="6"/>
  <c r="A7" i="6"/>
  <c r="I6" i="6"/>
  <c r="B6" i="6"/>
  <c r="A6" i="6"/>
  <c r="I5" i="6"/>
  <c r="B5" i="6"/>
  <c r="A5" i="6"/>
  <c r="I4" i="6"/>
  <c r="A4" i="6"/>
  <c r="K16" i="5"/>
  <c r="L16" i="5" s="1"/>
  <c r="J16" i="5"/>
  <c r="H16" i="6" s="1"/>
  <c r="I16" i="5"/>
  <c r="H16" i="5"/>
  <c r="B16" i="5"/>
  <c r="K15" i="5"/>
  <c r="L15" i="5" s="1"/>
  <c r="J15" i="5"/>
  <c r="H15" i="6" s="1"/>
  <c r="I15" i="5"/>
  <c r="H15" i="5"/>
  <c r="B15" i="5"/>
  <c r="K14" i="5"/>
  <c r="L14" i="5" s="1"/>
  <c r="J14" i="5"/>
  <c r="H14" i="6" s="1"/>
  <c r="I14" i="5"/>
  <c r="H14" i="5"/>
  <c r="B14" i="5"/>
  <c r="K13" i="5"/>
  <c r="L13" i="5" s="1"/>
  <c r="J13" i="5"/>
  <c r="H13" i="6" s="1"/>
  <c r="I13" i="5"/>
  <c r="H13" i="5"/>
  <c r="B13" i="5"/>
  <c r="K12" i="5"/>
  <c r="L12" i="5" s="1"/>
  <c r="J12" i="5"/>
  <c r="H12" i="6" s="1"/>
  <c r="I12" i="5"/>
  <c r="H12" i="5"/>
  <c r="B12" i="5"/>
  <c r="K11" i="5"/>
  <c r="L11" i="5" s="1"/>
  <c r="J11" i="5"/>
  <c r="H11" i="6" s="1"/>
  <c r="I11" i="5"/>
  <c r="H11" i="5"/>
  <c r="B11" i="5"/>
  <c r="K10" i="5"/>
  <c r="L10" i="5" s="1"/>
  <c r="J10" i="5"/>
  <c r="H10" i="6" s="1"/>
  <c r="I10" i="5"/>
  <c r="H10" i="5"/>
  <c r="B10" i="5"/>
  <c r="K9" i="5"/>
  <c r="L9" i="5" s="1"/>
  <c r="J9" i="5"/>
  <c r="H9" i="6" s="1"/>
  <c r="I9" i="5"/>
  <c r="H9" i="5"/>
  <c r="B9" i="5"/>
  <c r="K8" i="5"/>
  <c r="L8" i="5" s="1"/>
  <c r="J8" i="5"/>
  <c r="H8" i="6" s="1"/>
  <c r="I8" i="5"/>
  <c r="H8" i="5"/>
  <c r="B8" i="5"/>
  <c r="K7" i="5"/>
  <c r="L7" i="5" s="1"/>
  <c r="J7" i="5"/>
  <c r="H7" i="6" s="1"/>
  <c r="I7" i="5"/>
  <c r="H7" i="5"/>
  <c r="B7" i="5"/>
  <c r="K6" i="5"/>
  <c r="L6" i="5" s="1"/>
  <c r="J6" i="5"/>
  <c r="H6" i="6" s="1"/>
  <c r="I6" i="5"/>
  <c r="H6" i="5"/>
  <c r="B6" i="5"/>
  <c r="K5" i="5"/>
  <c r="L5" i="5" s="1"/>
  <c r="J5" i="5"/>
  <c r="H5" i="6" s="1"/>
  <c r="I5" i="5"/>
  <c r="H5" i="5"/>
  <c r="B5" i="5"/>
  <c r="K4" i="5"/>
  <c r="J4" i="5"/>
  <c r="H4" i="6" s="1"/>
  <c r="I4" i="5"/>
  <c r="H4" i="5"/>
  <c r="I16" i="4"/>
  <c r="B16" i="4"/>
  <c r="A16" i="4"/>
  <c r="I15" i="4"/>
  <c r="H15" i="4"/>
  <c r="B15" i="4"/>
  <c r="A15" i="4"/>
  <c r="I14" i="4"/>
  <c r="B14" i="4"/>
  <c r="A14" i="4"/>
  <c r="I13" i="4"/>
  <c r="H13" i="4"/>
  <c r="B13" i="4"/>
  <c r="A13" i="4"/>
  <c r="I12" i="4"/>
  <c r="B12" i="4"/>
  <c r="A12" i="4"/>
  <c r="I11" i="4"/>
  <c r="H11" i="4"/>
  <c r="B11" i="4"/>
  <c r="A11" i="4"/>
  <c r="I10" i="4"/>
  <c r="B10" i="4"/>
  <c r="A10" i="4"/>
  <c r="H9" i="4"/>
  <c r="F9" i="4"/>
  <c r="E9" i="4"/>
  <c r="B9" i="4"/>
  <c r="I9" i="4" s="1"/>
  <c r="A9" i="4"/>
  <c r="F8" i="4"/>
  <c r="E8" i="4"/>
  <c r="B8" i="4"/>
  <c r="I8" i="4" s="1"/>
  <c r="A8" i="4"/>
  <c r="I7" i="4"/>
  <c r="H7" i="4"/>
  <c r="B7" i="4"/>
  <c r="A7" i="4"/>
  <c r="I6" i="4"/>
  <c r="B6" i="4"/>
  <c r="A6" i="4"/>
  <c r="I5" i="4"/>
  <c r="H5" i="4"/>
  <c r="B5" i="4"/>
  <c r="A5" i="4"/>
  <c r="I4" i="4"/>
  <c r="H4" i="4"/>
  <c r="A4" i="4"/>
  <c r="L16" i="3"/>
  <c r="K16" i="3"/>
  <c r="J16" i="3"/>
  <c r="H16" i="4" s="1"/>
  <c r="I16" i="3"/>
  <c r="H16" i="3"/>
  <c r="B16" i="3"/>
  <c r="L15" i="3"/>
  <c r="K15" i="3"/>
  <c r="J15" i="3"/>
  <c r="I15" i="3"/>
  <c r="H15" i="3"/>
  <c r="B15" i="3"/>
  <c r="L14" i="3"/>
  <c r="K14" i="3"/>
  <c r="J14" i="3"/>
  <c r="H14" i="4" s="1"/>
  <c r="I14" i="3"/>
  <c r="H14" i="3"/>
  <c r="B14" i="3"/>
  <c r="L13" i="3"/>
  <c r="K13" i="3"/>
  <c r="J13" i="3"/>
  <c r="I13" i="3"/>
  <c r="H13" i="3"/>
  <c r="B13" i="3"/>
  <c r="L12" i="3"/>
  <c r="K12" i="3"/>
  <c r="J12" i="3"/>
  <c r="H12" i="4" s="1"/>
  <c r="I12" i="3"/>
  <c r="H12" i="3"/>
  <c r="B12" i="3"/>
  <c r="L11" i="3"/>
  <c r="K11" i="3"/>
  <c r="J11" i="3"/>
  <c r="I11" i="3"/>
  <c r="H11" i="3"/>
  <c r="B11" i="3"/>
  <c r="L10" i="3"/>
  <c r="K10" i="3"/>
  <c r="J10" i="3"/>
  <c r="H10" i="4" s="1"/>
  <c r="I10" i="3"/>
  <c r="H10" i="3"/>
  <c r="B10" i="3"/>
  <c r="L9" i="3"/>
  <c r="K9" i="3"/>
  <c r="J9" i="3"/>
  <c r="I9" i="3"/>
  <c r="H9" i="3"/>
  <c r="B9" i="3"/>
  <c r="L8" i="3"/>
  <c r="K8" i="3"/>
  <c r="J8" i="3"/>
  <c r="H8" i="4" s="1"/>
  <c r="I8" i="3"/>
  <c r="H8" i="3"/>
  <c r="B8" i="3"/>
  <c r="L7" i="3"/>
  <c r="K7" i="3"/>
  <c r="J7" i="3"/>
  <c r="I7" i="3"/>
  <c r="H7" i="3"/>
  <c r="B7" i="3"/>
  <c r="L6" i="3"/>
  <c r="K6" i="3"/>
  <c r="J6" i="3"/>
  <c r="H6" i="4" s="1"/>
  <c r="I6" i="3"/>
  <c r="H6" i="3"/>
  <c r="B6" i="3"/>
  <c r="L5" i="3"/>
  <c r="K5" i="3"/>
  <c r="J5" i="3"/>
  <c r="I5" i="3"/>
  <c r="H5" i="3"/>
  <c r="B5" i="3"/>
  <c r="K4" i="3"/>
  <c r="J4" i="3"/>
  <c r="I4" i="3"/>
  <c r="H4" i="3"/>
  <c r="B15" i="2"/>
  <c r="I15" i="2" s="1"/>
  <c r="A15" i="2"/>
  <c r="B14" i="2"/>
  <c r="I14" i="2" s="1"/>
  <c r="A14" i="2"/>
  <c r="B13" i="2"/>
  <c r="I13" i="2" s="1"/>
  <c r="A13" i="2"/>
  <c r="B12" i="2"/>
  <c r="I12" i="2" s="1"/>
  <c r="A12" i="2"/>
  <c r="B11" i="2"/>
  <c r="I11" i="2" s="1"/>
  <c r="A11" i="2"/>
  <c r="B10" i="2"/>
  <c r="I10" i="2" s="1"/>
  <c r="A10" i="2"/>
  <c r="B9" i="2"/>
  <c r="I9" i="2" s="1"/>
  <c r="A9" i="2"/>
  <c r="B8" i="2"/>
  <c r="I8" i="2" s="1"/>
  <c r="A8" i="2"/>
  <c r="B7" i="2"/>
  <c r="I7" i="2" s="1"/>
  <c r="A7" i="2"/>
  <c r="B6" i="2"/>
  <c r="I6" i="2" s="1"/>
  <c r="A6" i="2"/>
  <c r="B5" i="2"/>
  <c r="I5" i="2" s="1"/>
  <c r="A5" i="2"/>
  <c r="I4" i="2"/>
  <c r="A4" i="2"/>
  <c r="K15" i="1"/>
  <c r="L15" i="1" s="1"/>
  <c r="J15" i="1"/>
  <c r="H15" i="2" s="1"/>
  <c r="I15" i="1"/>
  <c r="H15" i="1"/>
  <c r="B15" i="1"/>
  <c r="K14" i="1"/>
  <c r="L14" i="1" s="1"/>
  <c r="J14" i="1"/>
  <c r="H14" i="2" s="1"/>
  <c r="I14" i="1"/>
  <c r="H14" i="1"/>
  <c r="B14" i="1"/>
  <c r="K13" i="1"/>
  <c r="L13" i="1" s="1"/>
  <c r="J13" i="1"/>
  <c r="H13" i="2" s="1"/>
  <c r="I13" i="1"/>
  <c r="H13" i="1"/>
  <c r="B13" i="1"/>
  <c r="K12" i="1"/>
  <c r="L12" i="1" s="1"/>
  <c r="J12" i="1"/>
  <c r="H12" i="2" s="1"/>
  <c r="I12" i="1"/>
  <c r="H12" i="1"/>
  <c r="B12" i="1"/>
  <c r="K11" i="1"/>
  <c r="L11" i="1" s="1"/>
  <c r="J11" i="1"/>
  <c r="H11" i="2" s="1"/>
  <c r="I11" i="1"/>
  <c r="H11" i="1"/>
  <c r="B11" i="1"/>
  <c r="K10" i="1"/>
  <c r="L10" i="1" s="1"/>
  <c r="J10" i="1"/>
  <c r="H10" i="2" s="1"/>
  <c r="I10" i="1"/>
  <c r="H10" i="1"/>
  <c r="B10" i="1"/>
  <c r="K9" i="1"/>
  <c r="L9" i="1" s="1"/>
  <c r="J9" i="1"/>
  <c r="H9" i="2" s="1"/>
  <c r="I9" i="1"/>
  <c r="H9" i="1"/>
  <c r="B9" i="1"/>
  <c r="K8" i="1"/>
  <c r="L8" i="1" s="1"/>
  <c r="J8" i="1"/>
  <c r="H8" i="2" s="1"/>
  <c r="I8" i="1"/>
  <c r="H8" i="1"/>
  <c r="B8" i="1"/>
  <c r="K7" i="1"/>
  <c r="L7" i="1" s="1"/>
  <c r="J7" i="1"/>
  <c r="H7" i="2" s="1"/>
  <c r="I7" i="1"/>
  <c r="H7" i="1"/>
  <c r="B7" i="1"/>
  <c r="K6" i="1"/>
  <c r="L6" i="1" s="1"/>
  <c r="J6" i="1"/>
  <c r="H6" i="2" s="1"/>
  <c r="I6" i="1"/>
  <c r="H6" i="1"/>
  <c r="B6" i="1"/>
  <c r="K5" i="1"/>
  <c r="L5" i="1" s="1"/>
  <c r="J5" i="1"/>
  <c r="H5" i="2" s="1"/>
  <c r="I5" i="1"/>
  <c r="H5" i="1"/>
  <c r="B5" i="1"/>
  <c r="K4" i="1"/>
  <c r="J4" i="1"/>
  <c r="H4" i="2" s="1"/>
  <c r="I4" i="1"/>
  <c r="H4" i="1"/>
  <c r="L6" i="13" l="1"/>
  <c r="L7" i="15"/>
  <c r="L9" i="15"/>
  <c r="I8" i="17"/>
  <c r="L6" i="19"/>
  <c r="I4" i="20"/>
  <c r="L11" i="23"/>
  <c r="L13" i="23"/>
  <c r="L15" i="23"/>
  <c r="L8" i="19"/>
  <c r="L8" i="21"/>
  <c r="I4" i="14"/>
  <c r="I6" i="14"/>
  <c r="I4" i="16"/>
</calcChain>
</file>

<file path=xl/sharedStrings.xml><?xml version="1.0" encoding="utf-8"?>
<sst xmlns="http://schemas.openxmlformats.org/spreadsheetml/2006/main" count="1951" uniqueCount="112">
  <si>
    <t>LT fundamental recommendation tracker</t>
  </si>
  <si>
    <t>Analyst</t>
  </si>
  <si>
    <t>Recommendation</t>
  </si>
  <si>
    <t>Report date</t>
  </si>
  <si>
    <t>Reiteration date</t>
  </si>
  <si>
    <t>Distribution date</t>
  </si>
  <si>
    <t>Expiry date</t>
  </si>
  <si>
    <t>Performance</t>
  </si>
  <si>
    <t>Relative performance</t>
  </si>
  <si>
    <t>Price at issue/reiteration</t>
  </si>
  <si>
    <t>EFV (12 months)</t>
  </si>
  <si>
    <t>Alior Bank</t>
  </si>
  <si>
    <t>-</t>
  </si>
  <si>
    <t>→</t>
  </si>
  <si>
    <t>Michał Sobolewski</t>
  </si>
  <si>
    <t>↓</t>
  </si>
  <si>
    <t>↑</t>
  </si>
  <si>
    <t>16.07.2018</t>
  </si>
  <si>
    <t>03.09.2017</t>
  </si>
  <si>
    <t>04.09.2017</t>
  </si>
  <si>
    <t>15.10.2017</t>
  </si>
  <si>
    <t>16.10.2017</t>
  </si>
  <si>
    <t>15.11.2017</t>
  </si>
  <si>
    <t>16.11.2017</t>
  </si>
  <si>
    <t>10.12.2017</t>
  </si>
  <si>
    <t>11.12.2017</t>
  </si>
  <si>
    <t>10.01.2018</t>
  </si>
  <si>
    <t>11.01.2018</t>
  </si>
  <si>
    <t>13.02.2018</t>
  </si>
  <si>
    <t>14.02.2018</t>
  </si>
  <si>
    <t>22.02.2018</t>
  </si>
  <si>
    <t>23.02.2018</t>
  </si>
  <si>
    <t>12.03.2018</t>
  </si>
  <si>
    <t>13.03.2018</t>
  </si>
  <si>
    <t>16.04.2018</t>
  </si>
  <si>
    <t>17.04.2018</t>
  </si>
  <si>
    <t>29.05.2018</t>
  </si>
  <si>
    <t>30.05.2018</t>
  </si>
  <si>
    <t>17.07.2018</t>
  </si>
  <si>
    <t>Not later than 16.07.2018</t>
  </si>
  <si>
    <t>02.08.2018</t>
  </si>
  <si>
    <t>03.08.2018</t>
  </si>
  <si>
    <t>* pre-June 2014 recommendations Reportd at DM IDMSA</t>
  </si>
  <si>
    <t>Market-relative recommendation tracker</t>
  </si>
  <si>
    <t>Relative Recommendation</t>
  </si>
  <si>
    <t>Not later than 10.01.2019</t>
  </si>
  <si>
    <t>Overweight</t>
  </si>
  <si>
    <t>MBANK</t>
  </si>
  <si>
    <t>19.10.2017</t>
  </si>
  <si>
    <t>20.10.2017</t>
  </si>
  <si>
    <t>Not later than 15.11.2018</t>
  </si>
  <si>
    <t>22.05.2018</t>
  </si>
  <si>
    <t>23.05.2018</t>
  </si>
  <si>
    <t>BZ WBK</t>
  </si>
  <si>
    <t>17.10.2017</t>
  </si>
  <si>
    <t>18.10.2017</t>
  </si>
  <si>
    <t>Not later than 10.12.2018</t>
  </si>
  <si>
    <t>28.05.2018</t>
  </si>
  <si>
    <t>Buy</t>
  </si>
  <si>
    <t>Getin Holding</t>
  </si>
  <si>
    <t>26.04.2018</t>
  </si>
  <si>
    <t>27.04.2018</t>
  </si>
  <si>
    <t>GETINOBLE</t>
  </si>
  <si>
    <t>22.03.2018</t>
  </si>
  <si>
    <t>23.03.2018</t>
  </si>
  <si>
    <t>Not later than 22.03.2019</t>
  </si>
  <si>
    <t>Hold</t>
  </si>
  <si>
    <t>GETINNOBLE</t>
  </si>
  <si>
    <t>Underweight</t>
  </si>
  <si>
    <t>Handlowy</t>
  </si>
  <si>
    <t>27.08.2017</t>
  </si>
  <si>
    <t>28.08.2017</t>
  </si>
  <si>
    <t>19.02.2018</t>
  </si>
  <si>
    <t>20.02.2018</t>
  </si>
  <si>
    <t>Not later than 19.02.2019</t>
  </si>
  <si>
    <t>14.06.2018</t>
  </si>
  <si>
    <t>15.06.2018</t>
  </si>
  <si>
    <t>Not later than 12.03.2019</t>
  </si>
  <si>
    <t>IDEABANK</t>
  </si>
  <si>
    <t>23.10.2017</t>
  </si>
  <si>
    <t>24.10.2017</t>
  </si>
  <si>
    <t>01.02.2018</t>
  </si>
  <si>
    <t>02.02.2018</t>
  </si>
  <si>
    <t>Idea Bank</t>
  </si>
  <si>
    <t>INGBSK</t>
  </si>
  <si>
    <t>Not later than 15.10.2018</t>
  </si>
  <si>
    <t>26.10.2017</t>
  </si>
  <si>
    <t>27.10.2017</t>
  </si>
  <si>
    <t>19.01.2018</t>
  </si>
  <si>
    <t>20.01.2018</t>
  </si>
  <si>
    <t>Millennium</t>
  </si>
  <si>
    <t>Not later than 13.02.2018</t>
  </si>
  <si>
    <t>Pekao</t>
  </si>
  <si>
    <t>15.02.2018</t>
  </si>
  <si>
    <t>16.02.2018</t>
  </si>
  <si>
    <t>01.03.2018</t>
  </si>
  <si>
    <t>02.03.2018</t>
  </si>
  <si>
    <t>Not later than 01.03.2019</t>
  </si>
  <si>
    <t>04.07.2018</t>
  </si>
  <si>
    <t>05.07.2018</t>
  </si>
  <si>
    <t>Not later than 15.02.2019</t>
  </si>
  <si>
    <t>PKOBP</t>
  </si>
  <si>
    <t>02.11.2017</t>
  </si>
  <si>
    <t>03.11.2017</t>
  </si>
  <si>
    <t>07.08.2018</t>
  </si>
  <si>
    <t>08.08.2018</t>
  </si>
  <si>
    <t>Not later than 02.11.2018</t>
  </si>
  <si>
    <t>Vindexus</t>
  </si>
  <si>
    <t>25.06.2018</t>
  </si>
  <si>
    <t>26.06.2018</t>
  </si>
  <si>
    <t>Neutral</t>
  </si>
  <si>
    <t>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</si>
</sst>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9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1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9" fontId="0" fillId="0" borderId="0" xfId="1" applyFont="1"/>
    <xf numFmtId="2" fontId="0" fillId="0" borderId="0" xfId="0" applyNumberFormat="1"/>
    <xf numFmtId="14" fontId="3" fillId="0" borderId="0" xfId="0" applyNumberFormat="1" applyFont="1" applyAlignment="1">
      <alignment horizontal="left"/>
    </xf>
    <xf numFmtId="0" fontId="1" fillId="0" borderId="0" xfId="0" applyFont="1" applyAlignment="1"/>
    <xf numFmtId="0" fontId="2" fillId="2" borderId="1" xfId="0" applyFont="1" applyFill="1" applyBorder="1" applyAlignment="1"/>
    <xf numFmtId="0" fontId="2" fillId="3" borderId="0" xfId="0" applyFont="1" applyFill="1" applyAlignment="1"/>
    <xf numFmtId="9" fontId="0" fillId="0" borderId="0" xfId="0" applyNumberFormat="1"/>
    <xf numFmtId="9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9" fontId="4" fillId="0" borderId="0" xfId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14" fontId="4" fillId="0" borderId="0" xfId="0" applyNumberFormat="1" applyFont="1" applyBorder="1" applyAlignment="1">
      <alignment horizontal="left"/>
    </xf>
    <xf numFmtId="0" fontId="6" fillId="0" borderId="0" xfId="0" applyFont="1"/>
    <xf numFmtId="9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2" fontId="4" fillId="0" borderId="0" xfId="0" applyNumberFormat="1" applyFont="1" applyBorder="1" applyAlignment="1"/>
    <xf numFmtId="9" fontId="4" fillId="0" borderId="0" xfId="0" applyNumberFormat="1" applyFont="1" applyBorder="1" applyAlignment="1">
      <alignment horizontal="right"/>
    </xf>
    <xf numFmtId="14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9" fontId="0" fillId="0" borderId="0" xfId="0" applyNumberFormat="1" applyAlignment="1">
      <alignment horizontal="right"/>
    </xf>
    <xf numFmtId="0" fontId="0" fillId="0" borderId="0" xfId="0" applyAlignment="1"/>
    <xf numFmtId="0" fontId="0" fillId="2" borderId="1" xfId="0" applyFill="1" applyBorder="1"/>
    <xf numFmtId="0" fontId="0" fillId="3" borderId="0" xfId="0" applyFill="1"/>
    <xf numFmtId="9" fontId="0" fillId="0" borderId="0" xfId="1" applyFont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9" fontId="0" fillId="0" borderId="0" xfId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9" fontId="6" fillId="0" borderId="0" xfId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" fillId="0" borderId="0" xfId="2" applyFont="1"/>
    <xf numFmtId="0" fontId="0" fillId="0" borderId="0" xfId="0" applyFill="1"/>
    <xf numFmtId="0" fontId="3" fillId="0" borderId="0" xfId="0" applyFont="1" applyBorder="1" applyAlignment="1">
      <alignment horizontal="left"/>
    </xf>
    <xf numFmtId="9" fontId="3" fillId="0" borderId="0" xfId="0" applyNumberFormat="1" applyFont="1" applyBorder="1"/>
    <xf numFmtId="2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9" fontId="4" fillId="0" borderId="0" xfId="0" applyNumberFormat="1" applyFont="1"/>
    <xf numFmtId="9" fontId="4" fillId="0" borderId="0" xfId="0" applyNumberFormat="1" applyFont="1" applyBorder="1"/>
    <xf numFmtId="14" fontId="3" fillId="0" borderId="0" xfId="0" applyNumberFormat="1" applyFont="1"/>
    <xf numFmtId="2" fontId="3" fillId="0" borderId="0" xfId="0" applyNumberFormat="1" applyFont="1"/>
    <xf numFmtId="14" fontId="0" fillId="0" borderId="0" xfId="0" applyNumberFormat="1"/>
    <xf numFmtId="2" fontId="0" fillId="0" borderId="0" xfId="1" applyNumberFormat="1" applyFont="1"/>
    <xf numFmtId="2" fontId="0" fillId="0" borderId="0" xfId="1" applyNumberFormat="1" applyFont="1" applyAlignment="1">
      <alignment horizontal="right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sa.local\DFS\Departments\Wydzial%20Analiz%20i%20Rekomendacji\-%20ARCHIWUM\Wszystkie%20-%20BO&#346;\Trackery_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wszyscy\Documents%20and%20Settings\admin\Pulpit\Klienci\Klien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1"/>
      <sheetName val="Arkusz1"/>
      <sheetName val="recom ROCZNIK "/>
      <sheetName val="Absolute"/>
      <sheetName val="Relative"/>
      <sheetName val="Prices"/>
      <sheetName val="Prices nowe"/>
      <sheetName val="Action"/>
      <sheetName val="Action_rel"/>
      <sheetName val="ABPL"/>
      <sheetName val="ABPL_rel"/>
      <sheetName val="Asbis"/>
      <sheetName val="Asbis_rel"/>
      <sheetName val="Alma"/>
      <sheetName val="Alma_rel"/>
      <sheetName val="Dinopl"/>
      <sheetName val="Dinopl_rel"/>
      <sheetName val="Eurocash"/>
      <sheetName val="Eurocash_rel"/>
      <sheetName val="Eurotel"/>
      <sheetName val="Eurotel_rel"/>
      <sheetName val="Emperia"/>
      <sheetName val="Emperia_rel"/>
      <sheetName val="Integer"/>
      <sheetName val="Integer_rel"/>
      <sheetName val="OEX"/>
      <sheetName val="OEX_rel"/>
      <sheetName val="Netia"/>
      <sheetName val="Netia_rel"/>
      <sheetName val="ORANGEPL"/>
      <sheetName val="ORANGEPL_rel"/>
      <sheetName val="PGE"/>
      <sheetName val="PGE_rel"/>
      <sheetName val="TauronPE"/>
      <sheetName val="TauronPE_rel"/>
      <sheetName val="Agora"/>
      <sheetName val="Agora_rel"/>
      <sheetName val="AssecoPol"/>
      <sheetName val="AssecoPol_rel"/>
      <sheetName val="AssecoSEE"/>
      <sheetName val="AssecoSEE_rel"/>
      <sheetName val="AssecoBS"/>
      <sheetName val="AssecoBS_rel"/>
      <sheetName val="Comarch"/>
      <sheetName val="Comarch_rel"/>
      <sheetName val="CYFRPLSAT"/>
      <sheetName val="CYFRPLSAT_rel"/>
      <sheetName val="IVMX"/>
      <sheetName val="IVMX_rel"/>
      <sheetName val="TVN"/>
      <sheetName val="TVN_rel"/>
      <sheetName val="LiveChat"/>
      <sheetName val="LiveChat_rel"/>
      <sheetName val="PLAY"/>
      <sheetName val="PLAY_rel"/>
      <sheetName val="BAH"/>
      <sheetName val="BAH_rel"/>
      <sheetName val="CCC"/>
      <sheetName val="CCC_rel"/>
      <sheetName val="CLNPHARMA"/>
      <sheetName val="CLNPHARMA_rel"/>
      <sheetName val="Decora"/>
      <sheetName val="Decora_rel"/>
      <sheetName val="ENELMED"/>
      <sheetName val="ENELMED_rel"/>
      <sheetName val="Farmacol"/>
      <sheetName val="Farmacol_rel"/>
      <sheetName val="InterCars"/>
      <sheetName val="InterCars_rel"/>
      <sheetName val="Kety"/>
      <sheetName val="Kety_rel"/>
      <sheetName val="LPP"/>
      <sheetName val="LPP_rel"/>
      <sheetName val="Magellan"/>
      <sheetName val="Magellan_rel"/>
      <sheetName val="Medicalg"/>
      <sheetName val="Medicalg_rel"/>
      <sheetName val="Neuca"/>
      <sheetName val="Neuca_rel"/>
      <sheetName val="Nowa Gala"/>
      <sheetName val="Nowa Gala_rel"/>
      <sheetName val="Pelion"/>
      <sheetName val="Pelion_rel"/>
      <sheetName val="Rovese"/>
      <sheetName val="Rovese_rel"/>
      <sheetName val="Vistula"/>
      <sheetName val="Vistula_rel"/>
      <sheetName val="Alior"/>
      <sheetName val="Alior_rel"/>
      <sheetName val="BPH"/>
      <sheetName val="BPH_rel"/>
      <sheetName val="MBANK"/>
      <sheetName val="MBANK_rel"/>
      <sheetName val="BZWBK"/>
      <sheetName val="BZWBK_rel"/>
      <sheetName val="Getin"/>
      <sheetName val="Getin_rel"/>
      <sheetName val="GETINOBLE"/>
      <sheetName val="GETINOBLE_rel"/>
      <sheetName val="Handlowy"/>
      <sheetName val="Handlowy_rel"/>
      <sheetName val="IdeaBank"/>
      <sheetName val="IdeaBank_rel"/>
      <sheetName val="INGBSK"/>
      <sheetName val="INGBSK_rel"/>
      <sheetName val="Millennium"/>
      <sheetName val="Millennium_rel"/>
      <sheetName val="Pekao"/>
      <sheetName val="Pekao_rel"/>
      <sheetName val="PKOBP"/>
      <sheetName val="PKOBP_rel"/>
      <sheetName val="Vindexus"/>
      <sheetName val="Vindexus_rel"/>
      <sheetName val="Polimex"/>
      <sheetName val="Polimex_rel"/>
      <sheetName val="GrupaAzoty"/>
      <sheetName val="GrupaAzoty_rel"/>
      <sheetName val="Pulawy"/>
      <sheetName val="Pulawy_rel"/>
      <sheetName val="Police"/>
      <sheetName val="Police_rel"/>
      <sheetName val="Ciech"/>
      <sheetName val="Ciech_rel"/>
      <sheetName val="Synthos"/>
      <sheetName val="Synthos_rel"/>
      <sheetName val="Bogdanka"/>
      <sheetName val="Bogdanka_rel"/>
      <sheetName val="Lotos"/>
      <sheetName val="Lotos_rel"/>
      <sheetName val="JSW"/>
      <sheetName val="JSW_rel"/>
      <sheetName val="Duon"/>
      <sheetName val="Duon_rel"/>
      <sheetName val="PKNOrlen"/>
      <sheetName val="PKNOrlen_rel"/>
      <sheetName val="PGNiG"/>
      <sheetName val="PGNIG_rel"/>
      <sheetName val="Famur"/>
      <sheetName val="Famur_rel"/>
      <sheetName val="Kopex"/>
      <sheetName val="Kopex_rel"/>
      <sheetName val="KGHM"/>
      <sheetName val="KGHM_rel"/>
      <sheetName val="UNIMOT"/>
      <sheetName val="UNIMOT_rel"/>
      <sheetName val="PCCRokita"/>
      <sheetName val="PCCRokita_rel"/>
      <sheetName val="Arctic"/>
      <sheetName val="Arctic_rel"/>
      <sheetName val="BSCDruk"/>
      <sheetName val="BSCDruk_rel"/>
      <sheetName val="Budimex"/>
      <sheetName val="Budimex_rel"/>
      <sheetName val="DomDev"/>
      <sheetName val="DomDev_rel"/>
      <sheetName val="Echo"/>
      <sheetName val="Echo_rel"/>
      <sheetName val="Gant"/>
      <sheetName val="Gant_rel"/>
      <sheetName val="Elbudowa"/>
      <sheetName val="Elbudowa_rel"/>
      <sheetName val="Erbud"/>
      <sheetName val="Erbud_rel"/>
      <sheetName val="GTC"/>
      <sheetName val="GTC_rel"/>
      <sheetName val="JWCONSTR"/>
      <sheetName val="JWCONSTR_rel"/>
      <sheetName val="Lena"/>
      <sheetName val="Lena_rel"/>
      <sheetName val="Marvipol"/>
      <sheetName val="Marvipol_rel"/>
      <sheetName val="Octava NFI"/>
      <sheetName val="Octava NFI_rel"/>
      <sheetName val="MARVIPOLDEV"/>
      <sheetName val="MARVIPOLDEV_rel"/>
      <sheetName val="Polnord"/>
      <sheetName val="Polnord_rel"/>
      <sheetName val="Rank"/>
      <sheetName val="Rank_rel"/>
      <sheetName val="Robyg"/>
      <sheetName val="Robyg_rel"/>
      <sheetName val="Ronson"/>
      <sheetName val="Ronson_rel"/>
      <sheetName val="Energomontaż"/>
      <sheetName val="Energomontaż_rel"/>
      <sheetName val="Hydrobudowa"/>
      <sheetName val="Hydrobudowa_rel"/>
      <sheetName val="PBG"/>
      <sheetName val="PBG_rel"/>
      <sheetName val="Polaqua"/>
      <sheetName val="Polaqua_rel"/>
      <sheetName val="Bomi"/>
      <sheetName val="Bomi_rel"/>
      <sheetName val="Kredyt Bank"/>
      <sheetName val="Kredyt Bank_rel"/>
      <sheetName val="CEDC"/>
      <sheetName val="CEDC_rel"/>
      <sheetName val="Swiecie"/>
      <sheetName val="Swiecie_rel"/>
      <sheetName val="Multimedia"/>
      <sheetName val="Multimedia_rel"/>
      <sheetName val="Teta"/>
      <sheetName val="Teta_rel"/>
      <sheetName val="Polcolorit"/>
      <sheetName val="Polcolorit_rel"/>
      <sheetName val="recom-old"/>
      <sheetName val="rocznik 2014"/>
      <sheetName val="Barlinek"/>
      <sheetName val="Barlinek_rel"/>
      <sheetName val="TOWERINV"/>
      <sheetName val="TOWERINV_rel"/>
      <sheetName val="Trakcja"/>
      <sheetName val="Trakcja_rel"/>
      <sheetName val="Unibep"/>
      <sheetName val="Unibep_rel"/>
      <sheetName val="11bit"/>
      <sheetName val="11bit_rel"/>
      <sheetName val="CDProjekt"/>
      <sheetName val="CDProjekt_rel"/>
      <sheetName val="CIGames"/>
      <sheetName val="CIGames_rel"/>
      <sheetName val="Comp"/>
      <sheetName val="Comp_rel"/>
      <sheetName val="Ergis"/>
      <sheetName val="Ergis_rel"/>
      <sheetName val="LSISoft"/>
      <sheetName val="LSISoft_rel"/>
      <sheetName val="Mercator"/>
      <sheetName val="Mercator_rel"/>
      <sheetName val="Radpol"/>
      <sheetName val="Radpol_rel"/>
      <sheetName val="Playway"/>
      <sheetName val="Playway_rel"/>
      <sheetName val="Sanok"/>
      <sheetName val="Sanok_rel"/>
      <sheetName val="Forte"/>
      <sheetName val="Forte_rel"/>
      <sheetName val="KGL"/>
      <sheetName val="KGL_rel"/>
      <sheetName val="Mercor"/>
      <sheetName val="Mercor_rel"/>
      <sheetName val="Rafako"/>
      <sheetName val="Rafako_rel"/>
      <sheetName val="Global City Holdings"/>
      <sheetName val="Global City Holdings rel"/>
    </sheetNames>
    <sheetDataSet>
      <sheetData sheetId="0"/>
      <sheetData sheetId="1"/>
      <sheetData sheetId="2"/>
      <sheetData sheetId="3">
        <row r="3639">
          <cell r="K3639">
            <v>66.150000000000006</v>
          </cell>
          <cell r="L3639">
            <v>75.2</v>
          </cell>
        </row>
        <row r="3640">
          <cell r="K3640">
            <v>71.19</v>
          </cell>
          <cell r="L3640">
            <v>75.2</v>
          </cell>
        </row>
        <row r="3641">
          <cell r="K3641">
            <v>70.5</v>
          </cell>
          <cell r="L3641">
            <v>75.2</v>
          </cell>
        </row>
        <row r="3642">
          <cell r="K3642">
            <v>74</v>
          </cell>
          <cell r="L3642">
            <v>94</v>
          </cell>
        </row>
        <row r="3643">
          <cell r="K3643">
            <v>76.7</v>
          </cell>
          <cell r="L3643">
            <v>94</v>
          </cell>
        </row>
        <row r="3644">
          <cell r="K3644">
            <v>82.5</v>
          </cell>
          <cell r="L3644">
            <v>94</v>
          </cell>
        </row>
        <row r="3645">
          <cell r="K3645">
            <v>83.5</v>
          </cell>
          <cell r="L3645">
            <v>97.1</v>
          </cell>
        </row>
        <row r="3646">
          <cell r="K3646">
            <v>78</v>
          </cell>
          <cell r="L3646">
            <v>97.1</v>
          </cell>
        </row>
        <row r="3647">
          <cell r="K3647">
            <v>71.95</v>
          </cell>
          <cell r="L3647">
            <v>97.1</v>
          </cell>
        </row>
        <row r="3648">
          <cell r="K3648">
            <v>71.5</v>
          </cell>
          <cell r="L3648">
            <v>97.1</v>
          </cell>
        </row>
        <row r="3649">
          <cell r="K3649">
            <v>67.099999999999994</v>
          </cell>
          <cell r="L3649">
            <v>97.1</v>
          </cell>
        </row>
        <row r="3650">
          <cell r="K3650">
            <v>71.5</v>
          </cell>
          <cell r="L3650">
            <v>97.1</v>
          </cell>
        </row>
        <row r="3891">
          <cell r="K3891">
            <v>430.15</v>
          </cell>
          <cell r="L3891">
            <v>390.6</v>
          </cell>
        </row>
        <row r="3892">
          <cell r="K3892">
            <v>454.4</v>
          </cell>
          <cell r="L3892">
            <v>390.6</v>
          </cell>
        </row>
        <row r="3893">
          <cell r="K3893">
            <v>449.8</v>
          </cell>
          <cell r="L3893">
            <v>390.6</v>
          </cell>
        </row>
        <row r="3894">
          <cell r="G3894" t="str">
            <v>Sell</v>
          </cell>
          <cell r="I3894">
            <v>-6.4959538853785581E-2</v>
          </cell>
          <cell r="J3894">
            <v>-1.9979333479264505E-2</v>
          </cell>
          <cell r="K3894">
            <v>451.05</v>
          </cell>
          <cell r="L3894">
            <v>390.6</v>
          </cell>
        </row>
        <row r="3895">
          <cell r="K3895">
            <v>463</v>
          </cell>
          <cell r="L3895">
            <v>458</v>
          </cell>
        </row>
        <row r="3896">
          <cell r="K3896">
            <v>486</v>
          </cell>
          <cell r="L3896">
            <v>458</v>
          </cell>
        </row>
        <row r="3897">
          <cell r="K3897">
            <v>482</v>
          </cell>
          <cell r="L3897">
            <v>458</v>
          </cell>
        </row>
        <row r="3898">
          <cell r="K3898">
            <v>456.6</v>
          </cell>
          <cell r="L3898">
            <v>458</v>
          </cell>
        </row>
        <row r="3899">
          <cell r="K3899">
            <v>431.6</v>
          </cell>
          <cell r="L3899">
            <v>458</v>
          </cell>
        </row>
        <row r="3900">
          <cell r="K3900">
            <v>432.8</v>
          </cell>
          <cell r="L3900">
            <v>452.9</v>
          </cell>
        </row>
        <row r="3901">
          <cell r="K3901">
            <v>434</v>
          </cell>
          <cell r="L3901">
            <v>452.9</v>
          </cell>
        </row>
        <row r="3902">
          <cell r="K3902">
            <v>400</v>
          </cell>
          <cell r="L3902">
            <v>452.9</v>
          </cell>
        </row>
        <row r="3903">
          <cell r="K3903">
            <v>416.6</v>
          </cell>
          <cell r="L3903">
            <v>452.9</v>
          </cell>
        </row>
        <row r="4059">
          <cell r="K4059">
            <v>366.5</v>
          </cell>
          <cell r="L4059">
            <v>373.3</v>
          </cell>
        </row>
        <row r="4060">
          <cell r="K4060">
            <v>358.9</v>
          </cell>
          <cell r="L4060">
            <v>373.3</v>
          </cell>
        </row>
        <row r="4061">
          <cell r="K4061">
            <v>361.5</v>
          </cell>
          <cell r="L4061">
            <v>373.3</v>
          </cell>
        </row>
        <row r="4062">
          <cell r="K4062">
            <v>364.5</v>
          </cell>
          <cell r="L4062">
            <v>373.3</v>
          </cell>
        </row>
        <row r="4063">
          <cell r="G4063" t="str">
            <v>Buy</v>
          </cell>
          <cell r="I4063">
            <v>1.689833742164093E-2</v>
          </cell>
          <cell r="J4063">
            <v>6.7258989311205886E-2</v>
          </cell>
          <cell r="K4063">
            <v>366.9</v>
          </cell>
          <cell r="L4063">
            <v>453.5</v>
          </cell>
        </row>
        <row r="4064">
          <cell r="K4064">
            <v>402.6</v>
          </cell>
          <cell r="L4064">
            <v>453.5</v>
          </cell>
        </row>
        <row r="4065">
          <cell r="K4065">
            <v>404.2</v>
          </cell>
          <cell r="L4065">
            <v>453.5</v>
          </cell>
        </row>
        <row r="4066">
          <cell r="K4066">
            <v>373.8</v>
          </cell>
          <cell r="L4066">
            <v>453.5</v>
          </cell>
        </row>
        <row r="4067">
          <cell r="K4067">
            <v>370.8</v>
          </cell>
          <cell r="L4067">
            <v>453.5</v>
          </cell>
        </row>
        <row r="4068">
          <cell r="K4068">
            <v>356.8</v>
          </cell>
          <cell r="L4068">
            <v>450.4</v>
          </cell>
        </row>
        <row r="4069">
          <cell r="K4069">
            <v>356.8</v>
          </cell>
          <cell r="L4069">
            <v>450.4</v>
          </cell>
        </row>
        <row r="4070">
          <cell r="K4070">
            <v>337.6</v>
          </cell>
          <cell r="L4070">
            <v>450.4</v>
          </cell>
        </row>
        <row r="4071">
          <cell r="K4071">
            <v>370</v>
          </cell>
          <cell r="L4071">
            <v>450.4</v>
          </cell>
        </row>
        <row r="4171">
          <cell r="K4171">
            <v>1.69</v>
          </cell>
          <cell r="L4171">
            <v>2.1</v>
          </cell>
        </row>
        <row r="4172">
          <cell r="K4172">
            <v>1.55</v>
          </cell>
          <cell r="L4172">
            <v>2.1</v>
          </cell>
        </row>
        <row r="4173">
          <cell r="K4173">
            <v>1.53</v>
          </cell>
          <cell r="L4173">
            <v>2.1</v>
          </cell>
        </row>
        <row r="4174">
          <cell r="G4174" t="str">
            <v>Buy</v>
          </cell>
          <cell r="I4174">
            <v>-0.44805194805194803</v>
          </cell>
          <cell r="J4174">
            <v>-0.42211333207247204</v>
          </cell>
          <cell r="K4174">
            <v>1.54</v>
          </cell>
          <cell r="L4174">
            <v>2.17</v>
          </cell>
        </row>
        <row r="4175">
          <cell r="K4175">
            <v>1.46</v>
          </cell>
          <cell r="L4175">
            <v>2.17</v>
          </cell>
        </row>
        <row r="4176">
          <cell r="K4176">
            <v>1.36</v>
          </cell>
          <cell r="L4176">
            <v>2.17</v>
          </cell>
        </row>
        <row r="4177">
          <cell r="K4177">
            <v>1.1499999999999999</v>
          </cell>
          <cell r="L4177">
            <v>2.17</v>
          </cell>
        </row>
        <row r="4178">
          <cell r="K4178">
            <v>1.08</v>
          </cell>
          <cell r="L4178">
            <v>2.17</v>
          </cell>
        </row>
        <row r="4179">
          <cell r="G4179" t="str">
            <v>Suspended</v>
          </cell>
          <cell r="I4179" t="str">
            <v>-</v>
          </cell>
          <cell r="J4179" t="str">
            <v>-</v>
          </cell>
          <cell r="K4179">
            <v>0.85</v>
          </cell>
        </row>
        <row r="4245">
          <cell r="K4245">
            <v>1.29</v>
          </cell>
          <cell r="L4245">
            <v>1.37</v>
          </cell>
        </row>
        <row r="4246">
          <cell r="G4246" t="str">
            <v>Sell</v>
          </cell>
          <cell r="I4246">
            <v>-3.8461538461538547E-2</v>
          </cell>
          <cell r="J4246">
            <v>6.0262708979099688E-3</v>
          </cell>
          <cell r="K4246">
            <v>1.56</v>
          </cell>
          <cell r="L4246">
            <v>1.37</v>
          </cell>
        </row>
        <row r="4247">
          <cell r="K4247">
            <v>1.53</v>
          </cell>
          <cell r="L4247">
            <v>1.37</v>
          </cell>
        </row>
        <row r="4248">
          <cell r="G4248" t="str">
            <v>Buy</v>
          </cell>
          <cell r="I4248">
            <v>-8.0000000000000071E-2</v>
          </cell>
          <cell r="J4248">
            <v>-4.0538353277633665E-2</v>
          </cell>
          <cell r="K4248">
            <v>1.5</v>
          </cell>
          <cell r="L4248">
            <v>1.71</v>
          </cell>
        </row>
        <row r="4249">
          <cell r="K4249">
            <v>1.73</v>
          </cell>
          <cell r="L4249">
            <v>1.71</v>
          </cell>
        </row>
        <row r="4250">
          <cell r="K4250">
            <v>1.59</v>
          </cell>
          <cell r="L4250">
            <v>1.71</v>
          </cell>
        </row>
        <row r="4251">
          <cell r="K4251">
            <v>1.41</v>
          </cell>
          <cell r="L4251">
            <v>1.71</v>
          </cell>
        </row>
        <row r="4252">
          <cell r="G4252" t="str">
            <v>Hold</v>
          </cell>
          <cell r="I4252">
            <v>-0.28985507246376807</v>
          </cell>
          <cell r="J4252">
            <v>-0.28533998888978251</v>
          </cell>
          <cell r="K4252">
            <v>1.38</v>
          </cell>
          <cell r="L4252">
            <v>1.45</v>
          </cell>
        </row>
        <row r="4253">
          <cell r="K4253">
            <v>1.36</v>
          </cell>
          <cell r="L4253">
            <v>1.45</v>
          </cell>
        </row>
        <row r="4254">
          <cell r="K4254">
            <v>1.07</v>
          </cell>
          <cell r="L4254">
            <v>1.45</v>
          </cell>
        </row>
        <row r="4255">
          <cell r="K4255">
            <v>0.92</v>
          </cell>
          <cell r="L4255">
            <v>1.45</v>
          </cell>
        </row>
        <row r="4256">
          <cell r="K4256">
            <v>0.98</v>
          </cell>
          <cell r="L4256">
            <v>1.45</v>
          </cell>
        </row>
        <row r="4409">
          <cell r="K4409">
            <v>70</v>
          </cell>
          <cell r="L4409">
            <v>76.099999999999994</v>
          </cell>
        </row>
        <row r="4410">
          <cell r="K4410">
            <v>70.900000000000006</v>
          </cell>
          <cell r="L4410">
            <v>76.099999999999994</v>
          </cell>
        </row>
        <row r="4411">
          <cell r="K4411">
            <v>69.430000000000007</v>
          </cell>
          <cell r="L4411">
            <v>76.099999999999994</v>
          </cell>
        </row>
        <row r="4412">
          <cell r="K4412">
            <v>77.2</v>
          </cell>
          <cell r="L4412">
            <v>76.099999999999994</v>
          </cell>
        </row>
        <row r="4413">
          <cell r="G4413" t="str">
            <v>Buy</v>
          </cell>
          <cell r="I4413">
            <v>0.12432432432432439</v>
          </cell>
          <cell r="J4413">
            <v>0.11763945893917627</v>
          </cell>
          <cell r="K4413">
            <v>74</v>
          </cell>
          <cell r="L4413">
            <v>92.7</v>
          </cell>
        </row>
        <row r="4414">
          <cell r="K4414">
            <v>81.8</v>
          </cell>
          <cell r="L4414">
            <v>92.7</v>
          </cell>
        </row>
        <row r="4415">
          <cell r="K4415">
            <v>83</v>
          </cell>
          <cell r="L4415">
            <v>92.7</v>
          </cell>
        </row>
        <row r="4416">
          <cell r="G4416" t="str">
            <v>Hold</v>
          </cell>
          <cell r="I4416">
            <v>-6.1177884615384648E-2</v>
          </cell>
          <cell r="J4416">
            <v>-8.7904541803852654E-3</v>
          </cell>
          <cell r="K4416">
            <v>83.2</v>
          </cell>
          <cell r="L4416">
            <v>90.5</v>
          </cell>
        </row>
        <row r="4417">
          <cell r="K4417">
            <v>81.3</v>
          </cell>
          <cell r="L4417">
            <v>90.5</v>
          </cell>
        </row>
        <row r="4418">
          <cell r="K4418">
            <v>78.7</v>
          </cell>
          <cell r="L4418">
            <v>90.5</v>
          </cell>
        </row>
        <row r="4419">
          <cell r="K4419">
            <v>79.099999999999994</v>
          </cell>
          <cell r="L4419">
            <v>90.5</v>
          </cell>
        </row>
        <row r="4420">
          <cell r="K4420">
            <v>73</v>
          </cell>
          <cell r="L4420">
            <v>86.4</v>
          </cell>
        </row>
        <row r="4421">
          <cell r="K4421">
            <v>71.8</v>
          </cell>
          <cell r="L4421">
            <v>86.4</v>
          </cell>
        </row>
        <row r="4422">
          <cell r="K4422">
            <v>74</v>
          </cell>
          <cell r="L4422">
            <v>86.4</v>
          </cell>
        </row>
        <row r="4448">
          <cell r="K4448">
            <v>26.8</v>
          </cell>
          <cell r="L4448">
            <v>33.1</v>
          </cell>
        </row>
        <row r="4449">
          <cell r="K4449">
            <v>23.97</v>
          </cell>
          <cell r="L4449">
            <v>33.1</v>
          </cell>
        </row>
        <row r="4450">
          <cell r="K4450">
            <v>22.9</v>
          </cell>
          <cell r="L4450">
            <v>30.4</v>
          </cell>
        </row>
        <row r="4451">
          <cell r="G4451" t="str">
            <v>Buy</v>
          </cell>
          <cell r="I4451">
            <v>-0.14249684741488022</v>
          </cell>
          <cell r="J4451">
            <v>-0.18485752896170049</v>
          </cell>
          <cell r="K4451">
            <v>23.79</v>
          </cell>
          <cell r="L4451">
            <v>30.4</v>
          </cell>
        </row>
        <row r="4452">
          <cell r="K4452">
            <v>23.99</v>
          </cell>
          <cell r="L4452">
            <v>32.200000000000003</v>
          </cell>
        </row>
        <row r="4453">
          <cell r="K4453">
            <v>22.8</v>
          </cell>
          <cell r="L4453">
            <v>32.200000000000003</v>
          </cell>
        </row>
        <row r="4454">
          <cell r="G4454" t="str">
            <v>Hold</v>
          </cell>
          <cell r="I4454">
            <v>-0.62352941176470589</v>
          </cell>
          <cell r="J4454">
            <v>-0.58591426212941988</v>
          </cell>
          <cell r="K4454">
            <v>20.399999999999999</v>
          </cell>
          <cell r="L4454">
            <v>20.6</v>
          </cell>
        </row>
        <row r="4455">
          <cell r="K4455">
            <v>18.5</v>
          </cell>
          <cell r="L4455">
            <v>20.6</v>
          </cell>
        </row>
        <row r="4456">
          <cell r="K4456">
            <v>16.3</v>
          </cell>
          <cell r="L4456">
            <v>20.6</v>
          </cell>
        </row>
        <row r="4457">
          <cell r="K4457">
            <v>13</v>
          </cell>
          <cell r="L4457">
            <v>20.6</v>
          </cell>
        </row>
        <row r="4458">
          <cell r="G4458" t="str">
            <v>Suspended</v>
          </cell>
          <cell r="I4458" t="str">
            <v>-</v>
          </cell>
          <cell r="J4458" t="str">
            <v>-</v>
          </cell>
          <cell r="K4458">
            <v>7.68</v>
          </cell>
        </row>
        <row r="4607">
          <cell r="K4607">
            <v>203.7</v>
          </cell>
          <cell r="L4607">
            <v>144.1</v>
          </cell>
        </row>
        <row r="4608">
          <cell r="G4608" t="str">
            <v>Sell</v>
          </cell>
          <cell r="I4608">
            <v>-6.0651629072681845E-2</v>
          </cell>
          <cell r="J4608">
            <v>3.1481948160442919E-2</v>
          </cell>
          <cell r="K4608">
            <v>199.5</v>
          </cell>
          <cell r="L4608">
            <v>144.1</v>
          </cell>
        </row>
        <row r="4609">
          <cell r="K4609">
            <v>194.5</v>
          </cell>
          <cell r="L4609">
            <v>159.5</v>
          </cell>
        </row>
        <row r="4610">
          <cell r="K4610">
            <v>202</v>
          </cell>
          <cell r="L4610">
            <v>159.5</v>
          </cell>
        </row>
        <row r="4611">
          <cell r="K4611">
            <v>205</v>
          </cell>
          <cell r="L4611">
            <v>183.7</v>
          </cell>
        </row>
        <row r="4612">
          <cell r="K4612">
            <v>216.5</v>
          </cell>
          <cell r="L4612">
            <v>183.7</v>
          </cell>
        </row>
        <row r="4613">
          <cell r="K4613">
            <v>217.5</v>
          </cell>
          <cell r="L4613">
            <v>188.8</v>
          </cell>
        </row>
        <row r="4614">
          <cell r="K4614">
            <v>204</v>
          </cell>
          <cell r="L4614">
            <v>188.8</v>
          </cell>
        </row>
        <row r="4615">
          <cell r="K4615">
            <v>193.8</v>
          </cell>
          <cell r="L4615">
            <v>188.8</v>
          </cell>
        </row>
        <row r="4616">
          <cell r="K4616">
            <v>200</v>
          </cell>
          <cell r="L4616">
            <v>188.8</v>
          </cell>
        </row>
        <row r="4617">
          <cell r="K4617">
            <v>196.6</v>
          </cell>
          <cell r="L4617">
            <v>185.6</v>
          </cell>
        </row>
        <row r="4618">
          <cell r="K4618">
            <v>193.4</v>
          </cell>
          <cell r="L4618">
            <v>185.6</v>
          </cell>
        </row>
        <row r="4619">
          <cell r="K4619">
            <v>180</v>
          </cell>
          <cell r="L4619">
            <v>185.6</v>
          </cell>
        </row>
        <row r="4620">
          <cell r="K4620">
            <v>184.2</v>
          </cell>
          <cell r="L4620">
            <v>185.6</v>
          </cell>
        </row>
        <row r="4768">
          <cell r="K4768">
            <v>7.23</v>
          </cell>
          <cell r="L4768">
            <v>7.93</v>
          </cell>
        </row>
        <row r="4769">
          <cell r="K4769">
            <v>7.73</v>
          </cell>
          <cell r="L4769">
            <v>7.93</v>
          </cell>
        </row>
        <row r="4770">
          <cell r="K4770">
            <v>7.61</v>
          </cell>
          <cell r="L4770">
            <v>7.93</v>
          </cell>
        </row>
        <row r="4771">
          <cell r="K4771">
            <v>8.19</v>
          </cell>
          <cell r="L4771">
            <v>7.93</v>
          </cell>
        </row>
        <row r="4772">
          <cell r="G4772" t="str">
            <v>Buy</v>
          </cell>
          <cell r="I4772">
            <v>7.2619047619047583E-2</v>
          </cell>
          <cell r="J4772">
            <v>0.12573919983035142</v>
          </cell>
          <cell r="K4772">
            <v>8.4</v>
          </cell>
          <cell r="L4772">
            <v>9.9</v>
          </cell>
        </row>
        <row r="4773">
          <cell r="K4773">
            <v>9.07</v>
          </cell>
          <cell r="L4773">
            <v>9.9</v>
          </cell>
        </row>
        <row r="4774">
          <cell r="K4774">
            <v>8.77</v>
          </cell>
          <cell r="L4774">
            <v>9.9</v>
          </cell>
        </row>
        <row r="4775">
          <cell r="K4775">
            <v>8.69</v>
          </cell>
          <cell r="L4775">
            <v>9.9</v>
          </cell>
        </row>
        <row r="4776">
          <cell r="K4776">
            <v>8.52</v>
          </cell>
          <cell r="L4776">
            <v>9.9</v>
          </cell>
        </row>
        <row r="4777">
          <cell r="K4777">
            <v>8.39</v>
          </cell>
          <cell r="L4777">
            <v>9.9</v>
          </cell>
        </row>
        <row r="4778">
          <cell r="K4778">
            <v>7.96</v>
          </cell>
          <cell r="L4778">
            <v>9.9</v>
          </cell>
        </row>
        <row r="4779">
          <cell r="K4779">
            <v>9.01</v>
          </cell>
          <cell r="L4779">
            <v>9.9</v>
          </cell>
        </row>
        <row r="4934">
          <cell r="K4934">
            <v>127.6</v>
          </cell>
          <cell r="L4934">
            <v>115.3</v>
          </cell>
        </row>
        <row r="4935">
          <cell r="K4935">
            <v>129.69999999999999</v>
          </cell>
          <cell r="L4935">
            <v>115.3</v>
          </cell>
        </row>
        <row r="4936">
          <cell r="K4936">
            <v>126.95</v>
          </cell>
          <cell r="L4936">
            <v>115.3</v>
          </cell>
        </row>
        <row r="4937">
          <cell r="K4937">
            <v>121.6</v>
          </cell>
          <cell r="L4937">
            <v>115.3</v>
          </cell>
        </row>
        <row r="4938">
          <cell r="G4938" t="str">
            <v>Hold</v>
          </cell>
          <cell r="I4938">
            <v>2.7261951797708406E-2</v>
          </cell>
          <cell r="J4938">
            <v>4.9335735835018157E-2</v>
          </cell>
          <cell r="K4938">
            <v>126.55</v>
          </cell>
          <cell r="L4938">
            <v>138.69999999999999</v>
          </cell>
        </row>
        <row r="4939">
          <cell r="K4939">
            <v>132</v>
          </cell>
          <cell r="L4939">
            <v>138.69999999999999</v>
          </cell>
        </row>
        <row r="4940">
          <cell r="K4940">
            <v>132.4</v>
          </cell>
          <cell r="L4940">
            <v>138.69999999999999</v>
          </cell>
        </row>
        <row r="4941">
          <cell r="K4941">
            <v>131.94999999999999</v>
          </cell>
          <cell r="L4941">
            <v>141.5</v>
          </cell>
        </row>
        <row r="4942">
          <cell r="G4942" t="str">
            <v>Buy</v>
          </cell>
          <cell r="I4942">
            <v>-8.5384615384615392E-2</v>
          </cell>
          <cell r="J4942">
            <v>-6.0282042639398847E-2</v>
          </cell>
          <cell r="K4942">
            <v>130</v>
          </cell>
          <cell r="L4942">
            <v>154.4</v>
          </cell>
        </row>
        <row r="4943">
          <cell r="K4943">
            <v>129.6</v>
          </cell>
          <cell r="L4943">
            <v>154.4</v>
          </cell>
        </row>
        <row r="4944">
          <cell r="K4944">
            <v>122.5</v>
          </cell>
          <cell r="L4944">
            <v>154.4</v>
          </cell>
        </row>
        <row r="4945">
          <cell r="K4945">
            <v>114.3</v>
          </cell>
          <cell r="L4945">
            <v>154.4</v>
          </cell>
        </row>
        <row r="4946">
          <cell r="K4946">
            <v>106.15</v>
          </cell>
          <cell r="L4946">
            <v>148.5</v>
          </cell>
        </row>
        <row r="4947">
          <cell r="K4947">
            <v>104.95</v>
          </cell>
          <cell r="L4947">
            <v>148.5</v>
          </cell>
        </row>
        <row r="4948">
          <cell r="K4948">
            <v>111</v>
          </cell>
          <cell r="L4948">
            <v>148.5</v>
          </cell>
        </row>
        <row r="5102">
          <cell r="K5102">
            <v>36.9</v>
          </cell>
          <cell r="L5102">
            <v>31.2</v>
          </cell>
        </row>
        <row r="5103">
          <cell r="K5103">
            <v>36.590000000000003</v>
          </cell>
          <cell r="L5103">
            <v>31.2</v>
          </cell>
        </row>
        <row r="5104">
          <cell r="K5104">
            <v>37.799999999999997</v>
          </cell>
          <cell r="L5104">
            <v>38.799999999999997</v>
          </cell>
        </row>
        <row r="5105">
          <cell r="K5105">
            <v>39.6</v>
          </cell>
          <cell r="L5105">
            <v>38.799999999999997</v>
          </cell>
        </row>
        <row r="5106">
          <cell r="G5106" t="str">
            <v>Buy</v>
          </cell>
          <cell r="I5106">
            <v>1.0245413390516989E-2</v>
          </cell>
          <cell r="J5106">
            <v>3.1953546394800858E-2</v>
          </cell>
          <cell r="K5106">
            <v>41.97</v>
          </cell>
          <cell r="L5106">
            <v>47.9</v>
          </cell>
        </row>
        <row r="5107">
          <cell r="K5107">
            <v>44.75</v>
          </cell>
          <cell r="L5107">
            <v>47.9</v>
          </cell>
        </row>
        <row r="5108">
          <cell r="K5108">
            <v>43.29</v>
          </cell>
          <cell r="L5108">
            <v>47.9</v>
          </cell>
        </row>
        <row r="5109">
          <cell r="G5109" t="str">
            <v>Hold</v>
          </cell>
          <cell r="I5109">
            <v>-6.6037735849057144E-3</v>
          </cell>
          <cell r="J5109">
            <v>1.6841307734705602E-2</v>
          </cell>
          <cell r="K5109">
            <v>42.4</v>
          </cell>
          <cell r="L5109">
            <v>43.4</v>
          </cell>
        </row>
        <row r="5110">
          <cell r="K5110">
            <v>42.29</v>
          </cell>
          <cell r="L5110">
            <v>43.4</v>
          </cell>
        </row>
        <row r="5111">
          <cell r="K5111">
            <v>40.85</v>
          </cell>
          <cell r="L5111">
            <v>43.4</v>
          </cell>
        </row>
        <row r="5112">
          <cell r="K5112">
            <v>38.93</v>
          </cell>
          <cell r="L5112">
            <v>43.4</v>
          </cell>
        </row>
        <row r="5113">
          <cell r="K5113">
            <v>38.39</v>
          </cell>
          <cell r="L5113">
            <v>43.4</v>
          </cell>
        </row>
        <row r="5114">
          <cell r="K5114">
            <v>41.83</v>
          </cell>
          <cell r="L5114">
            <v>43.4</v>
          </cell>
        </row>
        <row r="5115">
          <cell r="K5115">
            <v>41.57</v>
          </cell>
          <cell r="L5115">
            <v>42.85</v>
          </cell>
        </row>
        <row r="10264">
          <cell r="K10264">
            <v>9.9700000000000006</v>
          </cell>
          <cell r="L10264">
            <v>13.9</v>
          </cell>
        </row>
        <row r="10265">
          <cell r="K10265">
            <v>9.4</v>
          </cell>
          <cell r="L10265">
            <v>13.9</v>
          </cell>
        </row>
        <row r="10266">
          <cell r="G10266" t="str">
            <v>Buy</v>
          </cell>
          <cell r="I10266">
            <v>-0.10808080808080811</v>
          </cell>
          <cell r="J10266">
            <v>-6.5174955235870358E-2</v>
          </cell>
          <cell r="K10266">
            <v>9.9</v>
          </cell>
          <cell r="L10266">
            <v>13.9</v>
          </cell>
        </row>
        <row r="10267">
          <cell r="K10267">
            <v>9.84</v>
          </cell>
          <cell r="L10267">
            <v>13.6</v>
          </cell>
        </row>
        <row r="10268">
          <cell r="K10268">
            <v>9.5</v>
          </cell>
          <cell r="L10268">
            <v>13.6</v>
          </cell>
        </row>
        <row r="10269">
          <cell r="K10269">
            <v>8.18</v>
          </cell>
          <cell r="L10269">
            <v>13.6</v>
          </cell>
        </row>
        <row r="10270">
          <cell r="K10270">
            <v>7.6</v>
          </cell>
          <cell r="L10270">
            <v>11.7</v>
          </cell>
        </row>
        <row r="10271">
          <cell r="K10271">
            <v>8.3000000000000007</v>
          </cell>
          <cell r="L10271">
            <v>11.7</v>
          </cell>
        </row>
        <row r="10272">
          <cell r="K10272">
            <v>7.24</v>
          </cell>
          <cell r="L10272">
            <v>11.7</v>
          </cell>
        </row>
        <row r="10273">
          <cell r="K10273">
            <v>9.98</v>
          </cell>
          <cell r="L10273">
            <v>11.7</v>
          </cell>
        </row>
        <row r="10274">
          <cell r="K10274">
            <v>8.76</v>
          </cell>
          <cell r="L10274">
            <v>11.45</v>
          </cell>
        </row>
        <row r="10275">
          <cell r="K10275">
            <v>8.84</v>
          </cell>
          <cell r="L10275">
            <v>11.45</v>
          </cell>
        </row>
        <row r="10276">
          <cell r="K10276">
            <v>8.58</v>
          </cell>
          <cell r="L10276">
            <v>11.45</v>
          </cell>
        </row>
      </sheetData>
      <sheetData sheetId="4">
        <row r="3640">
          <cell r="H3640" t="str">
            <v>Overweight</v>
          </cell>
          <cell r="J3640">
            <v>1.6834936487282626E-2</v>
          </cell>
        </row>
        <row r="3890">
          <cell r="H3890" t="str">
            <v>Neutral</v>
          </cell>
          <cell r="J3890">
            <v>-1.9979333479264505E-2</v>
          </cell>
        </row>
        <row r="4057">
          <cell r="H4057" t="str">
            <v>Neutral</v>
          </cell>
          <cell r="J4057">
            <v>0.11316806554629033</v>
          </cell>
        </row>
        <row r="4060">
          <cell r="H4060" t="str">
            <v>Overweight</v>
          </cell>
          <cell r="J4060">
            <v>1.0860577762765056E-2</v>
          </cell>
        </row>
        <row r="4175">
          <cell r="H4175" t="str">
            <v>Suspended</v>
          </cell>
          <cell r="J4175" t="str">
            <v>-</v>
          </cell>
        </row>
        <row r="4243">
          <cell r="H4243" t="str">
            <v>Underweight</v>
          </cell>
          <cell r="J4243">
            <v>-2.0933087027357744E-2</v>
          </cell>
        </row>
        <row r="4244">
          <cell r="H4244" t="str">
            <v>Neutral</v>
          </cell>
          <cell r="J4244">
            <v>-4.0538353277633665E-2</v>
          </cell>
        </row>
        <row r="4248">
          <cell r="H4248" t="str">
            <v>Underweight</v>
          </cell>
          <cell r="J4248">
            <v>-0.28533998888978251</v>
          </cell>
        </row>
        <row r="4413">
          <cell r="H4413" t="str">
            <v>Neutral</v>
          </cell>
          <cell r="J4413">
            <v>5.3017133158503871E-3</v>
          </cell>
        </row>
        <row r="4446">
          <cell r="H4446" t="str">
            <v>Neutral</v>
          </cell>
          <cell r="J4446">
            <v>-0.13458414760150639</v>
          </cell>
        </row>
        <row r="4450">
          <cell r="H4450" t="str">
            <v>Underweight</v>
          </cell>
          <cell r="J4450">
            <v>-0.58591426212941988</v>
          </cell>
        </row>
        <row r="4454">
          <cell r="H4454" t="str">
            <v>Suspended</v>
          </cell>
          <cell r="J4454" t="str">
            <v>-</v>
          </cell>
        </row>
        <row r="4611">
          <cell r="H4611" t="str">
            <v>Neutral</v>
          </cell>
          <cell r="J4611">
            <v>1.1803423040991579E-2</v>
          </cell>
        </row>
        <row r="4770">
          <cell r="H4770" t="str">
            <v>Neutral</v>
          </cell>
          <cell r="J4770">
            <v>8.8232487669094972E-2</v>
          </cell>
        </row>
        <row r="4937">
          <cell r="H4937" t="str">
            <v>Overweight</v>
          </cell>
          <cell r="J4937">
            <v>-4.4460254514999797E-2</v>
          </cell>
        </row>
        <row r="5100">
          <cell r="H5100" t="str">
            <v>Overweight</v>
          </cell>
          <cell r="J5100">
            <v>0.18150388557097275</v>
          </cell>
        </row>
        <row r="5105">
          <cell r="H5105" t="str">
            <v>Neutral</v>
          </cell>
          <cell r="J5105">
            <v>1.6841307734705602E-2</v>
          </cell>
        </row>
        <row r="10263">
          <cell r="H10263" t="str">
            <v>Overweight</v>
          </cell>
          <cell r="J10263">
            <v>1.3857410261779224E-2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1Q"/>
      <sheetName val="Monthly"/>
      <sheetName val="Daily"/>
      <sheetName val="Daily Key Data"/>
      <sheetName val="Index daily"/>
      <sheetName val="Terminy"/>
      <sheetName val="2008"/>
      <sheetName val="EPS"/>
      <sheetName val="AGCO"/>
      <sheetName val="agco -alex"/>
      <sheetName val="fundamentals"/>
      <sheetName val="Alianz"/>
      <sheetName val="AIG"/>
      <sheetName val="Banks"/>
      <sheetName val="CUFormA"/>
      <sheetName val="CUFormB"/>
      <sheetName val="INGNN"/>
      <sheetName val="Skarbiec"/>
      <sheetName val="Tabelle1"/>
      <sheetName val="CSAM"/>
      <sheetName val="TabelaDaily"/>
      <sheetName val="PEandROE"/>
      <sheetName val="Bloomberg"/>
      <sheetName val="Free-float"/>
      <sheetName val="thing"/>
      <sheetName val="Kursy dai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8">
    <tabColor rgb="FF00FF00"/>
  </sheetPr>
  <dimension ref="A1:L15"/>
  <sheetViews>
    <sheetView topLeftCell="A11" workbookViewId="0">
      <selection activeCell="A18" sqref="A18:XFD57"/>
    </sheetView>
  </sheetViews>
  <sheetFormatPr defaultRowHeight="12.75" x14ac:dyDescent="0.2"/>
  <cols>
    <col min="1" max="1" width="17.85546875" customWidth="1"/>
    <col min="2" max="2" width="17.28515625" bestFit="1" customWidth="1"/>
    <col min="3" max="3" width="6.7109375" style="2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9.140625" style="2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</row>
    <row r="2" spans="1:12" x14ac:dyDescent="0.2">
      <c r="A2" s="4" t="s">
        <v>1</v>
      </c>
      <c r="B2" s="4" t="s">
        <v>2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5"/>
    </row>
    <row r="3" spans="1:12" x14ac:dyDescent="0.2">
      <c r="A3" s="7" t="s">
        <v>11</v>
      </c>
      <c r="B3" s="7"/>
      <c r="C3" s="8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11" t="s">
        <v>14</v>
      </c>
      <c r="B4" s="11" t="s">
        <v>58</v>
      </c>
      <c r="C4" s="12" t="s">
        <v>13</v>
      </c>
      <c r="D4" s="17" t="s">
        <v>12</v>
      </c>
      <c r="E4" s="13" t="s">
        <v>18</v>
      </c>
      <c r="F4" s="17" t="s">
        <v>19</v>
      </c>
      <c r="G4" s="14" t="s">
        <v>17</v>
      </c>
      <c r="H4" s="14" t="str">
        <f>IF([1]Absolute!I3639="","-",IF($B5="","-",[1]Absolute!I3639))</f>
        <v>-</v>
      </c>
      <c r="I4" s="14" t="str">
        <f>IF([1]Absolute!J3639="","-",IF($B5="","-",[1]Absolute!J3639))</f>
        <v>-</v>
      </c>
      <c r="J4" s="15">
        <f>[1]Absolute!K3639</f>
        <v>66.150000000000006</v>
      </c>
      <c r="K4" s="16">
        <f>[1]Absolute!L3639</f>
        <v>75.2</v>
      </c>
      <c r="L4" s="12" t="s">
        <v>13</v>
      </c>
    </row>
    <row r="5" spans="1:12" x14ac:dyDescent="0.2">
      <c r="A5" s="11" t="s">
        <v>14</v>
      </c>
      <c r="B5" s="11" t="str">
        <f>IF([1]Absolute!G3640="","-",[1]Absolute!G3640)</f>
        <v>-</v>
      </c>
      <c r="C5" s="12" t="s">
        <v>13</v>
      </c>
      <c r="D5" s="17" t="s">
        <v>12</v>
      </c>
      <c r="E5" s="17" t="s">
        <v>20</v>
      </c>
      <c r="F5" s="17" t="s">
        <v>21</v>
      </c>
      <c r="G5" s="14" t="s">
        <v>12</v>
      </c>
      <c r="H5" s="14" t="str">
        <f>IF([1]Absolute!I3640="","-",IF($B6="","-",[1]Absolute!I3640))</f>
        <v>-</v>
      </c>
      <c r="I5" s="14" t="str">
        <f>IF([1]Absolute!J3640="","-",IF($B6="","-",[1]Absolute!J3640))</f>
        <v>-</v>
      </c>
      <c r="J5" s="15">
        <f>[1]Absolute!K3640</f>
        <v>71.19</v>
      </c>
      <c r="K5" s="16">
        <f>[1]Absolute!L3640</f>
        <v>75.2</v>
      </c>
      <c r="L5" s="12" t="str">
        <f t="shared" ref="L5:L15" si="0">IF(K5&gt;K4,"↑",IF(K5=K4,"→","↓"))</f>
        <v>→</v>
      </c>
    </row>
    <row r="6" spans="1:12" x14ac:dyDescent="0.2">
      <c r="A6" s="11" t="s">
        <v>14</v>
      </c>
      <c r="B6" s="11" t="str">
        <f>IF([1]Absolute!G3641="","-",[1]Absolute!G3641)</f>
        <v>-</v>
      </c>
      <c r="C6" s="12" t="s">
        <v>13</v>
      </c>
      <c r="D6" s="17" t="s">
        <v>12</v>
      </c>
      <c r="E6" s="17" t="s">
        <v>22</v>
      </c>
      <c r="F6" s="17" t="s">
        <v>23</v>
      </c>
      <c r="G6" s="14" t="s">
        <v>12</v>
      </c>
      <c r="H6" s="14" t="str">
        <f>IF([1]Absolute!I3641="","-",IF($B7="","-",[1]Absolute!I3641))</f>
        <v>-</v>
      </c>
      <c r="I6" s="14" t="str">
        <f>IF([1]Absolute!J3641="","-",IF($B7="","-",[1]Absolute!J3641))</f>
        <v>-</v>
      </c>
      <c r="J6" s="15">
        <f>[1]Absolute!K3641</f>
        <v>70.5</v>
      </c>
      <c r="K6" s="16">
        <f>[1]Absolute!L3641</f>
        <v>75.2</v>
      </c>
      <c r="L6" s="12" t="str">
        <f t="shared" si="0"/>
        <v>→</v>
      </c>
    </row>
    <row r="7" spans="1:12" x14ac:dyDescent="0.2">
      <c r="A7" s="11" t="s">
        <v>14</v>
      </c>
      <c r="B7" s="11" t="str">
        <f>IF([1]Absolute!G3642="","-",[1]Absolute!G3642)</f>
        <v>-</v>
      </c>
      <c r="C7" s="12" t="s">
        <v>13</v>
      </c>
      <c r="D7" s="17" t="s">
        <v>12</v>
      </c>
      <c r="E7" s="17" t="s">
        <v>24</v>
      </c>
      <c r="F7" s="17" t="s">
        <v>25</v>
      </c>
      <c r="G7" s="14" t="s">
        <v>12</v>
      </c>
      <c r="H7" s="14" t="str">
        <f>IF([1]Absolute!I3642="","-",IF($B8="","-",[1]Absolute!I3642))</f>
        <v>-</v>
      </c>
      <c r="I7" s="14" t="str">
        <f>IF([1]Absolute!J3642="","-",IF($B8="","-",[1]Absolute!J3642))</f>
        <v>-</v>
      </c>
      <c r="J7" s="15">
        <f>[1]Absolute!K3642</f>
        <v>74</v>
      </c>
      <c r="K7" s="16">
        <f>[1]Absolute!L3642</f>
        <v>94</v>
      </c>
      <c r="L7" s="12" t="str">
        <f t="shared" si="0"/>
        <v>↑</v>
      </c>
    </row>
    <row r="8" spans="1:12" x14ac:dyDescent="0.2">
      <c r="A8" s="11" t="s">
        <v>14</v>
      </c>
      <c r="B8" s="11" t="str">
        <f>IF([1]Absolute!G3643="","-",[1]Absolute!G3643)</f>
        <v>-</v>
      </c>
      <c r="C8" s="12" t="s">
        <v>13</v>
      </c>
      <c r="D8" s="17" t="s">
        <v>12</v>
      </c>
      <c r="E8" s="17" t="s">
        <v>26</v>
      </c>
      <c r="F8" s="17" t="s">
        <v>27</v>
      </c>
      <c r="G8" s="14" t="s">
        <v>12</v>
      </c>
      <c r="H8" s="14" t="str">
        <f>IF([1]Absolute!I3643="","-",IF($B9="","-",[1]Absolute!I3643))</f>
        <v>-</v>
      </c>
      <c r="I8" s="14" t="str">
        <f>IF([1]Absolute!J3643="","-",IF($B9="","-",[1]Absolute!J3643))</f>
        <v>-</v>
      </c>
      <c r="J8" s="15">
        <f>[1]Absolute!K3643</f>
        <v>76.7</v>
      </c>
      <c r="K8" s="16">
        <f>[1]Absolute!L3643</f>
        <v>94</v>
      </c>
      <c r="L8" s="12" t="str">
        <f t="shared" si="0"/>
        <v>→</v>
      </c>
    </row>
    <row r="9" spans="1:12" x14ac:dyDescent="0.2">
      <c r="A9" s="11" t="s">
        <v>14</v>
      </c>
      <c r="B9" s="11" t="str">
        <f>IF([1]Absolute!G3644="","-",[1]Absolute!G3644)</f>
        <v>-</v>
      </c>
      <c r="C9" s="12" t="s">
        <v>13</v>
      </c>
      <c r="D9" s="17" t="s">
        <v>12</v>
      </c>
      <c r="E9" s="17" t="s">
        <v>28</v>
      </c>
      <c r="F9" s="17" t="s">
        <v>29</v>
      </c>
      <c r="G9" s="14" t="s">
        <v>12</v>
      </c>
      <c r="H9" s="14" t="str">
        <f>IF([1]Absolute!I3644="","-",IF($B10="","-",[1]Absolute!I3644))</f>
        <v>-</v>
      </c>
      <c r="I9" s="14" t="str">
        <f>IF([1]Absolute!J3644="","-",IF($B10="","-",[1]Absolute!J3644))</f>
        <v>-</v>
      </c>
      <c r="J9" s="15">
        <f>[1]Absolute!K3644</f>
        <v>82.5</v>
      </c>
      <c r="K9" s="16">
        <f>[1]Absolute!L3644</f>
        <v>94</v>
      </c>
      <c r="L9" s="12" t="str">
        <f t="shared" si="0"/>
        <v>→</v>
      </c>
    </row>
    <row r="10" spans="1:12" x14ac:dyDescent="0.2">
      <c r="A10" s="11" t="s">
        <v>14</v>
      </c>
      <c r="B10" s="11" t="str">
        <f>IF([1]Absolute!G3645="","-",[1]Absolute!G3645)</f>
        <v>-</v>
      </c>
      <c r="C10" s="12" t="s">
        <v>13</v>
      </c>
      <c r="D10" s="17" t="s">
        <v>12</v>
      </c>
      <c r="E10" s="17" t="s">
        <v>30</v>
      </c>
      <c r="F10" s="17" t="s">
        <v>31</v>
      </c>
      <c r="G10" s="14" t="s">
        <v>12</v>
      </c>
      <c r="H10" s="14" t="str">
        <f>IF([1]Absolute!I3645="","-",IF($B11="","-",[1]Absolute!I3645))</f>
        <v>-</v>
      </c>
      <c r="I10" s="14" t="str">
        <f>IF([1]Absolute!J3645="","-",IF($B11="","-",[1]Absolute!J3645))</f>
        <v>-</v>
      </c>
      <c r="J10" s="15">
        <f>[1]Absolute!K3645</f>
        <v>83.5</v>
      </c>
      <c r="K10" s="16">
        <f>[1]Absolute!L3645</f>
        <v>97.1</v>
      </c>
      <c r="L10" s="12" t="str">
        <f t="shared" si="0"/>
        <v>↑</v>
      </c>
    </row>
    <row r="11" spans="1:12" x14ac:dyDescent="0.2">
      <c r="A11" s="11" t="s">
        <v>14</v>
      </c>
      <c r="B11" s="11" t="str">
        <f>IF([1]Absolute!G3646="","-",[1]Absolute!G3646)</f>
        <v>-</v>
      </c>
      <c r="C11" s="12" t="s">
        <v>13</v>
      </c>
      <c r="D11" s="17" t="s">
        <v>12</v>
      </c>
      <c r="E11" s="17" t="s">
        <v>32</v>
      </c>
      <c r="F11" s="17" t="s">
        <v>33</v>
      </c>
      <c r="G11" s="14" t="s">
        <v>12</v>
      </c>
      <c r="H11" s="14" t="str">
        <f>IF([1]Absolute!I3646="","-",IF($B16="","-",[1]Absolute!I3646))</f>
        <v>-</v>
      </c>
      <c r="I11" s="14" t="str">
        <f>IF([1]Absolute!J3646="","-",IF($B16="","-",[1]Absolute!J3646))</f>
        <v>-</v>
      </c>
      <c r="J11" s="15">
        <f>[1]Absolute!K3646</f>
        <v>78</v>
      </c>
      <c r="K11" s="16">
        <f>[1]Absolute!L3646</f>
        <v>97.1</v>
      </c>
      <c r="L11" s="12" t="str">
        <f t="shared" si="0"/>
        <v>→</v>
      </c>
    </row>
    <row r="12" spans="1:12" x14ac:dyDescent="0.2">
      <c r="A12" s="11" t="s">
        <v>14</v>
      </c>
      <c r="B12" s="11" t="str">
        <f>IF([1]Absolute!G3647="","-",[1]Absolute!G3647)</f>
        <v>-</v>
      </c>
      <c r="C12" s="12" t="s">
        <v>13</v>
      </c>
      <c r="D12" s="17" t="s">
        <v>12</v>
      </c>
      <c r="E12" s="17" t="s">
        <v>34</v>
      </c>
      <c r="F12" s="17" t="s">
        <v>35</v>
      </c>
      <c r="G12" s="14" t="s">
        <v>12</v>
      </c>
      <c r="H12" s="14" t="str">
        <f>IF([1]Absolute!I3647="","-",IF($B17="","-",[1]Absolute!I3647))</f>
        <v>-</v>
      </c>
      <c r="I12" s="14" t="str">
        <f>IF([1]Absolute!J3647="","-",IF($B17="","-",[1]Absolute!J3647))</f>
        <v>-</v>
      </c>
      <c r="J12" s="15">
        <f>[1]Absolute!K3647</f>
        <v>71.95</v>
      </c>
      <c r="K12" s="16">
        <f>[1]Absolute!L3647</f>
        <v>97.1</v>
      </c>
      <c r="L12" s="12" t="str">
        <f t="shared" si="0"/>
        <v>→</v>
      </c>
    </row>
    <row r="13" spans="1:12" x14ac:dyDescent="0.2">
      <c r="A13" s="11" t="s">
        <v>14</v>
      </c>
      <c r="B13" s="11" t="str">
        <f>IF([1]Absolute!G3648="","-",[1]Absolute!G3648)</f>
        <v>-</v>
      </c>
      <c r="C13" s="12" t="s">
        <v>13</v>
      </c>
      <c r="D13" s="17" t="s">
        <v>12</v>
      </c>
      <c r="E13" s="17" t="s">
        <v>36</v>
      </c>
      <c r="F13" s="17" t="s">
        <v>37</v>
      </c>
      <c r="G13" s="14" t="s">
        <v>12</v>
      </c>
      <c r="H13" s="14" t="str">
        <f>IF([1]Absolute!I3648="","-",IF(#REF!="","-",[1]Absolute!I3648))</f>
        <v>-</v>
      </c>
      <c r="I13" s="14" t="str">
        <f>IF([1]Absolute!J3648="","-",IF(#REF!="","-",[1]Absolute!J3648))</f>
        <v>-</v>
      </c>
      <c r="J13" s="15">
        <f>[1]Absolute!K3648</f>
        <v>71.5</v>
      </c>
      <c r="K13" s="16">
        <f>[1]Absolute!L3648</f>
        <v>97.1</v>
      </c>
      <c r="L13" s="12" t="str">
        <f t="shared" si="0"/>
        <v>→</v>
      </c>
    </row>
    <row r="14" spans="1:12" x14ac:dyDescent="0.2">
      <c r="A14" s="11" t="s">
        <v>14</v>
      </c>
      <c r="B14" s="11" t="str">
        <f>IF([1]Absolute!G3649="","-",[1]Absolute!G3649)</f>
        <v>-</v>
      </c>
      <c r="C14" s="12" t="s">
        <v>13</v>
      </c>
      <c r="D14" s="17" t="s">
        <v>17</v>
      </c>
      <c r="E14" s="17" t="s">
        <v>12</v>
      </c>
      <c r="F14" s="17" t="s">
        <v>38</v>
      </c>
      <c r="G14" s="14" t="s">
        <v>39</v>
      </c>
      <c r="H14" s="14" t="str">
        <f>IF([1]Absolute!I3649="","-",IF(#REF!="","-",[1]Absolute!I3649))</f>
        <v>-</v>
      </c>
      <c r="I14" s="14" t="str">
        <f>IF([1]Absolute!J3649="","-",IF(#REF!="","-",[1]Absolute!J3649))</f>
        <v>-</v>
      </c>
      <c r="J14" s="15">
        <f>[1]Absolute!K3649</f>
        <v>67.099999999999994</v>
      </c>
      <c r="K14" s="16">
        <f>[1]Absolute!L3649</f>
        <v>97.1</v>
      </c>
      <c r="L14" s="12" t="str">
        <f t="shared" si="0"/>
        <v>→</v>
      </c>
    </row>
    <row r="15" spans="1:12" x14ac:dyDescent="0.2">
      <c r="A15" s="11" t="s">
        <v>14</v>
      </c>
      <c r="B15" s="11" t="str">
        <f>IF([1]Absolute!G3650="","-",[1]Absolute!G3650)</f>
        <v>-</v>
      </c>
      <c r="C15" s="12" t="s">
        <v>13</v>
      </c>
      <c r="D15" s="17" t="s">
        <v>12</v>
      </c>
      <c r="E15" s="17" t="s">
        <v>40</v>
      </c>
      <c r="F15" s="17" t="s">
        <v>41</v>
      </c>
      <c r="G15" s="14" t="s">
        <v>12</v>
      </c>
      <c r="H15" s="14" t="str">
        <f>IF([1]Absolute!I3650="","-",IF(#REF!="","-",[1]Absolute!I3650))</f>
        <v>-</v>
      </c>
      <c r="I15" s="14" t="str">
        <f>IF([1]Absolute!J3650="","-",IF(#REF!="","-",[1]Absolute!J3650))</f>
        <v>-</v>
      </c>
      <c r="J15" s="15">
        <f>[1]Absolute!K3650</f>
        <v>71.5</v>
      </c>
      <c r="K15" s="16">
        <f>[1]Absolute!L3650</f>
        <v>97.1</v>
      </c>
      <c r="L15" s="12" t="str">
        <f t="shared" si="0"/>
        <v>→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>
    <tabColor rgb="FF00FF00"/>
  </sheetPr>
  <dimension ref="A1:I17"/>
  <sheetViews>
    <sheetView topLeftCell="A34" workbookViewId="0">
      <selection activeCell="A18" sqref="A18:XFD57"/>
    </sheetView>
  </sheetViews>
  <sheetFormatPr defaultRowHeight="12.75" x14ac:dyDescent="0.2"/>
  <cols>
    <col min="1" max="1" width="16.85546875" customWidth="1"/>
    <col min="2" max="2" width="25.85546875" customWidth="1"/>
    <col min="3" max="3" width="3.7109375" customWidth="1"/>
    <col min="4" max="4" width="14.28515625" customWidth="1"/>
    <col min="5" max="6" width="18.28515625" customWidth="1"/>
    <col min="7" max="7" width="22.42578125" customWidth="1"/>
    <col min="8" max="8" width="24.42578125" customWidth="1"/>
    <col min="9" max="9" width="20.5703125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67</v>
      </c>
      <c r="B3" s="7"/>
      <c r="C3" s="9"/>
      <c r="D3" s="9"/>
      <c r="E3" s="9"/>
      <c r="F3" s="9"/>
      <c r="G3" s="9"/>
      <c r="H3" s="7"/>
      <c r="I3" s="9"/>
    </row>
    <row r="4" spans="1:9" x14ac:dyDescent="0.2">
      <c r="A4" s="60" t="str">
        <f>GETINOBLE!A4</f>
        <v>Michał Sobolewski</v>
      </c>
      <c r="B4" s="60" t="s">
        <v>68</v>
      </c>
      <c r="C4" s="60" t="s">
        <v>13</v>
      </c>
      <c r="D4" s="67" t="s">
        <v>12</v>
      </c>
      <c r="E4" s="67" t="s">
        <v>18</v>
      </c>
      <c r="F4" s="67" t="s">
        <v>19</v>
      </c>
      <c r="G4" s="67" t="s">
        <v>22</v>
      </c>
      <c r="H4" s="69">
        <f>GETINOBLE!J4</f>
        <v>1.29</v>
      </c>
      <c r="I4" s="68">
        <f>IF(B4="-","-",[1]Relative!J4241)</f>
        <v>0</v>
      </c>
    </row>
    <row r="5" spans="1:9" x14ac:dyDescent="0.2">
      <c r="A5" s="60" t="str">
        <f>GETINOBLE!A5</f>
        <v>Michał Sobolewski</v>
      </c>
      <c r="B5" s="60" t="str">
        <f>IF([1]Relative!H4242="","-",[1]Relative!H4242)</f>
        <v>-</v>
      </c>
      <c r="C5" s="60" t="s">
        <v>13</v>
      </c>
      <c r="D5" s="67" t="s">
        <v>12</v>
      </c>
      <c r="E5" s="70" t="s">
        <v>20</v>
      </c>
      <c r="F5" s="70" t="s">
        <v>21</v>
      </c>
      <c r="G5" s="67" t="s">
        <v>12</v>
      </c>
      <c r="H5" s="69">
        <f>GETINOBLE!J5</f>
        <v>1.56</v>
      </c>
      <c r="I5" s="68" t="str">
        <f>IF(B5="-","-",[1]Relative!J4242)</f>
        <v>-</v>
      </c>
    </row>
    <row r="6" spans="1:9" x14ac:dyDescent="0.2">
      <c r="A6" s="60" t="str">
        <f>GETINOBLE!A6</f>
        <v>Michał Sobolewski</v>
      </c>
      <c r="B6" s="60" t="str">
        <f>IF([1]Relative!H4243="","-",[1]Relative!H4243)</f>
        <v>Underweight</v>
      </c>
      <c r="C6" s="60" t="s">
        <v>13</v>
      </c>
      <c r="D6" s="67" t="s">
        <v>22</v>
      </c>
      <c r="E6" s="70" t="s">
        <v>12</v>
      </c>
      <c r="F6" s="70" t="s">
        <v>23</v>
      </c>
      <c r="G6" s="67" t="s">
        <v>24</v>
      </c>
      <c r="H6" s="69">
        <f>GETINOBLE!J6</f>
        <v>1.53</v>
      </c>
      <c r="I6" s="68">
        <f>IF(B6="-","-",[1]Relative!J4243)</f>
        <v>-2.0933087027357744E-2</v>
      </c>
    </row>
    <row r="7" spans="1:9" x14ac:dyDescent="0.2">
      <c r="A7" s="60" t="str">
        <f>GETINOBLE!A7</f>
        <v>Michał Sobolewski</v>
      </c>
      <c r="B7" s="60" t="str">
        <f>IF([1]Relative!H4244="","-",[1]Relative!H4244)</f>
        <v>Neutral</v>
      </c>
      <c r="C7" s="60" t="s">
        <v>16</v>
      </c>
      <c r="D7" s="67" t="s">
        <v>24</v>
      </c>
      <c r="E7" s="70" t="s">
        <v>12</v>
      </c>
      <c r="F7" s="70" t="s">
        <v>25</v>
      </c>
      <c r="G7" s="67" t="s">
        <v>63</v>
      </c>
      <c r="H7" s="69">
        <f>GETINOBLE!J7</f>
        <v>1.5</v>
      </c>
      <c r="I7" s="68">
        <f>IF(B7="-","-",[1]Relative!J4244)</f>
        <v>-4.0538353277633665E-2</v>
      </c>
    </row>
    <row r="8" spans="1:9" x14ac:dyDescent="0.2">
      <c r="A8" s="60" t="str">
        <f>GETINOBLE!A8</f>
        <v>Michał Sobolewski</v>
      </c>
      <c r="B8" s="60" t="str">
        <f>IF([1]Relative!H4245="","-",[1]Relative!H4245)</f>
        <v>-</v>
      </c>
      <c r="C8" s="60" t="s">
        <v>13</v>
      </c>
      <c r="D8" s="67" t="s">
        <v>12</v>
      </c>
      <c r="E8" s="70" t="s">
        <v>26</v>
      </c>
      <c r="F8" s="70" t="s">
        <v>27</v>
      </c>
      <c r="G8" s="67" t="s">
        <v>12</v>
      </c>
      <c r="H8" s="69">
        <f>GETINOBLE!J8</f>
        <v>1.73</v>
      </c>
      <c r="I8" s="68" t="str">
        <f>IF(B8="-","-",[1]Relative!J4245)</f>
        <v>-</v>
      </c>
    </row>
    <row r="9" spans="1:9" x14ac:dyDescent="0.2">
      <c r="A9" s="60" t="str">
        <f>GETINOBLE!A9</f>
        <v>Michał Sobolewski</v>
      </c>
      <c r="B9" s="60" t="str">
        <f>IF([1]Relative!H4246="","-",[1]Relative!H4246)</f>
        <v>-</v>
      </c>
      <c r="C9" s="60" t="s">
        <v>13</v>
      </c>
      <c r="D9" s="67" t="s">
        <v>12</v>
      </c>
      <c r="E9" s="70" t="s">
        <v>28</v>
      </c>
      <c r="F9" s="70" t="s">
        <v>29</v>
      </c>
      <c r="G9" s="67" t="s">
        <v>12</v>
      </c>
      <c r="H9" s="69">
        <f>GETINOBLE!J9</f>
        <v>1.59</v>
      </c>
      <c r="I9" s="68" t="str">
        <f>IF(B9="-","-",[1]Relative!J4246)</f>
        <v>-</v>
      </c>
    </row>
    <row r="10" spans="1:9" x14ac:dyDescent="0.2">
      <c r="A10" s="60" t="str">
        <f>GETINOBLE!A10</f>
        <v>Michał Sobolewski</v>
      </c>
      <c r="B10" s="60" t="str">
        <f>IF([1]Relative!H4247="","-",[1]Relative!H4247)</f>
        <v>-</v>
      </c>
      <c r="C10" s="60" t="s">
        <v>13</v>
      </c>
      <c r="D10" s="67" t="s">
        <v>12</v>
      </c>
      <c r="E10" s="70" t="s">
        <v>32</v>
      </c>
      <c r="F10" s="70" t="s">
        <v>33</v>
      </c>
      <c r="G10" s="67" t="s">
        <v>12</v>
      </c>
      <c r="H10" s="69">
        <f>GETINOBLE!J10</f>
        <v>1.41</v>
      </c>
      <c r="I10" s="68" t="str">
        <f>IF(B10="-","-",[1]Relative!J4247)</f>
        <v>-</v>
      </c>
    </row>
    <row r="11" spans="1:9" x14ac:dyDescent="0.2">
      <c r="A11" s="60" t="str">
        <f>GETINOBLE!A11</f>
        <v>Michał Sobolewski</v>
      </c>
      <c r="B11" s="60" t="str">
        <f>IF([1]Relative!H4248="","-",[1]Relative!H4248)</f>
        <v>Underweight</v>
      </c>
      <c r="C11" s="60" t="s">
        <v>15</v>
      </c>
      <c r="D11" s="67" t="s">
        <v>63</v>
      </c>
      <c r="E11" s="70" t="s">
        <v>12</v>
      </c>
      <c r="F11" s="70" t="s">
        <v>64</v>
      </c>
      <c r="G11" s="67" t="s">
        <v>65</v>
      </c>
      <c r="H11" s="69">
        <f>GETINOBLE!J11</f>
        <v>1.38</v>
      </c>
      <c r="I11" s="68">
        <f>IF(B11="-","-",[1]Relative!J4248)</f>
        <v>-0.28533998888978251</v>
      </c>
    </row>
    <row r="12" spans="1:9" x14ac:dyDescent="0.2">
      <c r="A12" s="60" t="str">
        <f>GETINOBLE!A12</f>
        <v>Michał Sobolewski</v>
      </c>
      <c r="B12" s="60" t="str">
        <f>IF([1]Relative!H4249="","-",[1]Relative!H4249)</f>
        <v>-</v>
      </c>
      <c r="C12" s="60" t="s">
        <v>13</v>
      </c>
      <c r="D12" s="67" t="s">
        <v>12</v>
      </c>
      <c r="E12" s="70" t="s">
        <v>34</v>
      </c>
      <c r="F12" s="70" t="s">
        <v>35</v>
      </c>
      <c r="G12" s="67" t="s">
        <v>12</v>
      </c>
      <c r="H12" s="69">
        <f>GETINOBLE!J12</f>
        <v>1.36</v>
      </c>
      <c r="I12" s="68" t="str">
        <f>IF(B12="-","-",[1]Relative!J4249)</f>
        <v>-</v>
      </c>
    </row>
    <row r="13" spans="1:9" x14ac:dyDescent="0.2">
      <c r="A13" s="60" t="str">
        <f>GETINOBLE!A13</f>
        <v>Michał Sobolewski</v>
      </c>
      <c r="B13" s="60" t="str">
        <f>IF([1]Relative!H4250="","-",[1]Relative!H4250)</f>
        <v>-</v>
      </c>
      <c r="C13" s="60" t="s">
        <v>13</v>
      </c>
      <c r="D13" s="67" t="s">
        <v>12</v>
      </c>
      <c r="E13" s="70" t="s">
        <v>36</v>
      </c>
      <c r="F13" s="70" t="s">
        <v>37</v>
      </c>
      <c r="G13" s="67" t="s">
        <v>12</v>
      </c>
      <c r="H13" s="69">
        <f>GETINOBLE!J13</f>
        <v>1.07</v>
      </c>
      <c r="I13" s="68" t="str">
        <f>IF(B13="-","-",[1]Relative!J4250)</f>
        <v>-</v>
      </c>
    </row>
    <row r="14" spans="1:9" x14ac:dyDescent="0.2">
      <c r="A14" s="60" t="str">
        <f>GETINOBLE!A14</f>
        <v>Michał Sobolewski</v>
      </c>
      <c r="B14" s="60" t="str">
        <f>IF([1]Relative!H4251="","-",[1]Relative!H4251)</f>
        <v>-</v>
      </c>
      <c r="C14" s="60" t="s">
        <v>13</v>
      </c>
      <c r="D14" s="67" t="s">
        <v>12</v>
      </c>
      <c r="E14" s="70" t="s">
        <v>17</v>
      </c>
      <c r="F14" s="70" t="s">
        <v>38</v>
      </c>
      <c r="G14" s="67" t="s">
        <v>12</v>
      </c>
      <c r="H14" s="69">
        <f>GETINOBLE!J14</f>
        <v>0.92</v>
      </c>
      <c r="I14" s="68" t="str">
        <f>IF(B14="-","-",[1]Relative!J4251)</f>
        <v>-</v>
      </c>
    </row>
    <row r="15" spans="1:9" x14ac:dyDescent="0.2">
      <c r="A15" s="60" t="str">
        <f>GETINOBLE!A15</f>
        <v>Michał Sobolewski</v>
      </c>
      <c r="B15" s="60" t="str">
        <f>IF([1]Relative!H4252="","-",[1]Relative!H4252)</f>
        <v>-</v>
      </c>
      <c r="C15" s="60" t="s">
        <v>13</v>
      </c>
      <c r="D15" s="67" t="s">
        <v>12</v>
      </c>
      <c r="E15" s="70" t="s">
        <v>40</v>
      </c>
      <c r="F15" s="70" t="s">
        <v>41</v>
      </c>
      <c r="G15" s="67" t="s">
        <v>12</v>
      </c>
      <c r="H15" s="69">
        <f>GETINOBLE!J15</f>
        <v>0.98</v>
      </c>
      <c r="I15" s="68" t="str">
        <f>IF(B15="-","-",[1]Relative!J4252)</f>
        <v>-</v>
      </c>
    </row>
    <row r="16" spans="1:9" x14ac:dyDescent="0.2">
      <c r="C16" s="10"/>
      <c r="D16" s="10"/>
      <c r="E16" s="22"/>
      <c r="F16" s="22"/>
      <c r="G16" s="10"/>
      <c r="H16" s="25"/>
      <c r="I16" s="30"/>
    </row>
    <row r="17" spans="3:9" x14ac:dyDescent="0.2">
      <c r="C17" s="10"/>
      <c r="D17" s="10"/>
      <c r="E17" s="22"/>
      <c r="F17" s="22"/>
      <c r="G17" s="10"/>
      <c r="H17" s="25"/>
      <c r="I17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>
    <tabColor indexed="11"/>
  </sheetPr>
  <dimension ref="A1:L19"/>
  <sheetViews>
    <sheetView topLeftCell="A124" workbookViewId="0">
      <selection activeCell="A20" sqref="A20:XFD57"/>
    </sheetView>
  </sheetViews>
  <sheetFormatPr defaultRowHeight="12.75" x14ac:dyDescent="0.2"/>
  <cols>
    <col min="1" max="1" width="18.5703125" customWidth="1"/>
    <col min="2" max="2" width="19.28515625" customWidth="1"/>
    <col min="4" max="4" width="10.28515625" customWidth="1"/>
    <col min="5" max="6" width="16.42578125" customWidth="1"/>
    <col min="7" max="7" width="22.42578125" customWidth="1"/>
    <col min="8" max="8" width="15.28515625" customWidth="1"/>
    <col min="9" max="9" width="19.7109375" customWidth="1"/>
    <col min="10" max="10" width="15" customWidth="1"/>
  </cols>
  <sheetData>
    <row r="1" spans="1:12" ht="13.5" customHeight="1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69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t="s">
        <v>14</v>
      </c>
      <c r="B4" s="33" t="s">
        <v>66</v>
      </c>
      <c r="C4" s="33" t="s">
        <v>13</v>
      </c>
      <c r="D4" s="42" t="s">
        <v>12</v>
      </c>
      <c r="E4" s="42" t="s">
        <v>70</v>
      </c>
      <c r="F4" s="42" t="s">
        <v>71</v>
      </c>
      <c r="G4" s="42" t="s">
        <v>24</v>
      </c>
      <c r="H4" s="40" t="str">
        <f>IF([1]Absolute!I4409="","-",IF($B5="","-",[1]Absolute!I4409))</f>
        <v>-</v>
      </c>
      <c r="I4" s="40" t="str">
        <f>IF([1]Absolute!J4409="","-",IF($B5="","-",[1]Absolute!J4409))</f>
        <v>-</v>
      </c>
      <c r="J4" s="36">
        <f>[1]Absolute!K4409</f>
        <v>70</v>
      </c>
      <c r="K4" s="37">
        <f>[1]Absolute!L4409</f>
        <v>76.099999999999994</v>
      </c>
      <c r="L4" s="33" t="s">
        <v>15</v>
      </c>
    </row>
    <row r="5" spans="1:12" x14ac:dyDescent="0.2">
      <c r="A5" t="s">
        <v>14</v>
      </c>
      <c r="B5" s="33" t="str">
        <f>IF([1]Absolute!G4410="","-",[1]Absolute!G4410)</f>
        <v>-</v>
      </c>
      <c r="C5" s="33" t="s">
        <v>13</v>
      </c>
      <c r="D5" s="42" t="s">
        <v>12</v>
      </c>
      <c r="E5" s="42" t="s">
        <v>18</v>
      </c>
      <c r="F5" s="42" t="s">
        <v>19</v>
      </c>
      <c r="G5" s="42" t="s">
        <v>12</v>
      </c>
      <c r="H5" s="40" t="str">
        <f>IF([1]Absolute!I4410="","-",IF($B6="","-",[1]Absolute!I4410))</f>
        <v>-</v>
      </c>
      <c r="I5" s="40" t="str">
        <f>IF([1]Absolute!J4410="","-",IF($B6="","-",[1]Absolute!J4410))</f>
        <v>-</v>
      </c>
      <c r="J5" s="36">
        <f>[1]Absolute!K4410</f>
        <v>70.900000000000006</v>
      </c>
      <c r="K5" s="37">
        <f>[1]Absolute!L4410</f>
        <v>76.099999999999994</v>
      </c>
      <c r="L5" s="33" t="str">
        <f t="shared" ref="L5:L17" si="0">IF(K5&gt;K4,"↑",IF(K5=K4,"→","↓"))</f>
        <v>→</v>
      </c>
    </row>
    <row r="6" spans="1:12" x14ac:dyDescent="0.2">
      <c r="A6" t="s">
        <v>14</v>
      </c>
      <c r="B6" s="33" t="str">
        <f>IF([1]Absolute!G4411="","-",[1]Absolute!G4411)</f>
        <v>-</v>
      </c>
      <c r="C6" s="33" t="s">
        <v>13</v>
      </c>
      <c r="D6" s="42" t="s">
        <v>12</v>
      </c>
      <c r="E6" s="71" t="s">
        <v>20</v>
      </c>
      <c r="F6" s="71" t="s">
        <v>21</v>
      </c>
      <c r="G6" s="42" t="s">
        <v>12</v>
      </c>
      <c r="H6" s="40" t="str">
        <f>IF([1]Absolute!I4411="","-",IF($B7="","-",[1]Absolute!I4411))</f>
        <v>-</v>
      </c>
      <c r="I6" s="40" t="str">
        <f>IF([1]Absolute!J4411="","-",IF($B7="","-",[1]Absolute!J4411))</f>
        <v>-</v>
      </c>
      <c r="J6" s="36">
        <f>[1]Absolute!K4411</f>
        <v>69.430000000000007</v>
      </c>
      <c r="K6" s="37">
        <f>[1]Absolute!L4411</f>
        <v>76.099999999999994</v>
      </c>
      <c r="L6" s="33" t="str">
        <f t="shared" si="0"/>
        <v>→</v>
      </c>
    </row>
    <row r="7" spans="1:12" x14ac:dyDescent="0.2">
      <c r="A7" t="s">
        <v>14</v>
      </c>
      <c r="B7" s="33" t="str">
        <f>IF([1]Absolute!G4412="","-",[1]Absolute!G4412)</f>
        <v>-</v>
      </c>
      <c r="C7" s="33" t="s">
        <v>13</v>
      </c>
      <c r="D7" s="42" t="s">
        <v>12</v>
      </c>
      <c r="E7" s="71" t="s">
        <v>22</v>
      </c>
      <c r="F7" s="71" t="s">
        <v>23</v>
      </c>
      <c r="G7" s="42" t="s">
        <v>12</v>
      </c>
      <c r="H7" s="40" t="str">
        <f>IF([1]Absolute!I4412="","-",IF($B8="","-",[1]Absolute!I4412))</f>
        <v>-</v>
      </c>
      <c r="I7" s="40" t="str">
        <f>IF([1]Absolute!J4412="","-",IF($B8="","-",[1]Absolute!J4412))</f>
        <v>-</v>
      </c>
      <c r="J7" s="36">
        <f>[1]Absolute!K4412</f>
        <v>77.2</v>
      </c>
      <c r="K7" s="37">
        <f>[1]Absolute!L4412</f>
        <v>76.099999999999994</v>
      </c>
      <c r="L7" s="33" t="str">
        <f t="shared" si="0"/>
        <v>→</v>
      </c>
    </row>
    <row r="8" spans="1:12" x14ac:dyDescent="0.2">
      <c r="A8" t="s">
        <v>14</v>
      </c>
      <c r="B8" s="33" t="str">
        <f>IF([1]Absolute!G4413="","-",[1]Absolute!G4413)</f>
        <v>Buy</v>
      </c>
      <c r="C8" s="33" t="s">
        <v>16</v>
      </c>
      <c r="D8" s="42" t="s">
        <v>24</v>
      </c>
      <c r="E8" s="71" t="s">
        <v>12</v>
      </c>
      <c r="F8" s="71" t="s">
        <v>25</v>
      </c>
      <c r="G8" s="42" t="s">
        <v>56</v>
      </c>
      <c r="H8" s="40">
        <f>IF([1]Absolute!I4413="","-",IF($B9="","-",[1]Absolute!I4413))</f>
        <v>0.12432432432432439</v>
      </c>
      <c r="I8" s="40">
        <f>IF([1]Absolute!J4413="","-",IF($B9="","-",[1]Absolute!J4413))</f>
        <v>0.11763945893917627</v>
      </c>
      <c r="J8" s="36">
        <f>[1]Absolute!K4413</f>
        <v>74</v>
      </c>
      <c r="K8" s="37">
        <f>[1]Absolute!L4413</f>
        <v>92.7</v>
      </c>
      <c r="L8" s="33" t="str">
        <f t="shared" si="0"/>
        <v>↑</v>
      </c>
    </row>
    <row r="9" spans="1:12" x14ac:dyDescent="0.2">
      <c r="A9" t="s">
        <v>14</v>
      </c>
      <c r="B9" s="33" t="str">
        <f>IF([1]Absolute!G4414="","-",[1]Absolute!G4414)</f>
        <v>-</v>
      </c>
      <c r="C9" s="33" t="s">
        <v>13</v>
      </c>
      <c r="D9" s="42" t="s">
        <v>12</v>
      </c>
      <c r="E9" s="71" t="s">
        <v>26</v>
      </c>
      <c r="F9" s="71" t="s">
        <v>27</v>
      </c>
      <c r="G9" s="42" t="s">
        <v>12</v>
      </c>
      <c r="H9" s="40" t="str">
        <f>IF([1]Absolute!I4414="","-",IF(#REF!="","-",[1]Absolute!I4414))</f>
        <v>-</v>
      </c>
      <c r="I9" s="40" t="str">
        <f>IF([1]Absolute!J4414="","-",IF(#REF!="","-",[1]Absolute!J4414))</f>
        <v>-</v>
      </c>
      <c r="J9" s="36">
        <f>[1]Absolute!K4414</f>
        <v>81.8</v>
      </c>
      <c r="K9" s="37">
        <f>[1]Absolute!L4414</f>
        <v>92.7</v>
      </c>
      <c r="L9" s="33" t="str">
        <f t="shared" si="0"/>
        <v>→</v>
      </c>
    </row>
    <row r="10" spans="1:12" x14ac:dyDescent="0.2">
      <c r="A10" t="s">
        <v>14</v>
      </c>
      <c r="B10" s="33" t="str">
        <f>IF([1]Absolute!G4415="","-",[1]Absolute!G4415)</f>
        <v>-</v>
      </c>
      <c r="C10" s="33" t="s">
        <v>13</v>
      </c>
      <c r="D10" s="42" t="s">
        <v>12</v>
      </c>
      <c r="E10" s="71" t="s">
        <v>28</v>
      </c>
      <c r="F10" s="71" t="s">
        <v>29</v>
      </c>
      <c r="G10" s="42" t="s">
        <v>12</v>
      </c>
      <c r="H10" s="40" t="str">
        <f>IF([1]Absolute!I4415="","-",IF(#REF!="","-",[1]Absolute!I4415))</f>
        <v>-</v>
      </c>
      <c r="I10" s="40" t="str">
        <f>IF([1]Absolute!J4415="","-",IF(#REF!="","-",[1]Absolute!J4415))</f>
        <v>-</v>
      </c>
      <c r="J10" s="36">
        <f>[1]Absolute!K4415</f>
        <v>83</v>
      </c>
      <c r="K10" s="37">
        <f>[1]Absolute!L4415</f>
        <v>92.7</v>
      </c>
      <c r="L10" s="33" t="str">
        <f t="shared" si="0"/>
        <v>→</v>
      </c>
    </row>
    <row r="11" spans="1:12" x14ac:dyDescent="0.2">
      <c r="A11" t="s">
        <v>14</v>
      </c>
      <c r="B11" s="33" t="str">
        <f>IF([1]Absolute!G4416="","-",[1]Absolute!G4416)</f>
        <v>Hold</v>
      </c>
      <c r="C11" s="11" t="s">
        <v>15</v>
      </c>
      <c r="D11" s="71" t="s">
        <v>72</v>
      </c>
      <c r="E11" s="72" t="s">
        <v>12</v>
      </c>
      <c r="F11" s="71" t="s">
        <v>73</v>
      </c>
      <c r="G11" s="42" t="s">
        <v>74</v>
      </c>
      <c r="H11" s="40" t="e">
        <f>IF([1]Absolute!I4416="","-",IF(#REF!="","-",[1]Absolute!I4416))</f>
        <v>#REF!</v>
      </c>
      <c r="I11" s="40" t="e">
        <f>IF([1]Absolute!J4416="","-",IF(#REF!="","-",[1]Absolute!J4416))</f>
        <v>#REF!</v>
      </c>
      <c r="J11" s="36">
        <f>[1]Absolute!K4416</f>
        <v>83.2</v>
      </c>
      <c r="K11" s="37">
        <f>[1]Absolute!L4416</f>
        <v>90.5</v>
      </c>
      <c r="L11" s="33" t="str">
        <f t="shared" si="0"/>
        <v>↓</v>
      </c>
    </row>
    <row r="12" spans="1:12" x14ac:dyDescent="0.2">
      <c r="A12" t="s">
        <v>14</v>
      </c>
      <c r="B12" s="33" t="str">
        <f>IF([1]Absolute!G4417="","-",[1]Absolute!G4417)</f>
        <v>-</v>
      </c>
      <c r="C12" s="11" t="s">
        <v>13</v>
      </c>
      <c r="D12" s="71" t="s">
        <v>12</v>
      </c>
      <c r="E12" s="72" t="s">
        <v>32</v>
      </c>
      <c r="F12" s="71" t="s">
        <v>33</v>
      </c>
      <c r="G12" s="42" t="s">
        <v>12</v>
      </c>
      <c r="H12" s="40" t="str">
        <f>IF([1]Absolute!I4417="","-",IF(#REF!="","-",[1]Absolute!I4417))</f>
        <v>-</v>
      </c>
      <c r="I12" s="40" t="str">
        <f>IF([1]Absolute!J4417="","-",IF(#REF!="","-",[1]Absolute!J4417))</f>
        <v>-</v>
      </c>
      <c r="J12" s="36">
        <f>[1]Absolute!K4417</f>
        <v>81.3</v>
      </c>
      <c r="K12" s="37">
        <f>[1]Absolute!L4417</f>
        <v>90.5</v>
      </c>
      <c r="L12" s="33" t="str">
        <f t="shared" si="0"/>
        <v>→</v>
      </c>
    </row>
    <row r="13" spans="1:12" x14ac:dyDescent="0.2">
      <c r="A13" t="s">
        <v>14</v>
      </c>
      <c r="B13" s="33" t="str">
        <f>IF([1]Absolute!G4418="","-",[1]Absolute!G4418)</f>
        <v>-</v>
      </c>
      <c r="C13" s="11" t="s">
        <v>13</v>
      </c>
      <c r="D13" s="71" t="s">
        <v>12</v>
      </c>
      <c r="E13" s="72" t="s">
        <v>34</v>
      </c>
      <c r="F13" s="71" t="s">
        <v>35</v>
      </c>
      <c r="G13" s="42" t="s">
        <v>12</v>
      </c>
      <c r="H13" s="40" t="str">
        <f>IF([1]Absolute!I4418="","-",IF(#REF!="","-",[1]Absolute!I4418))</f>
        <v>-</v>
      </c>
      <c r="I13" s="40" t="str">
        <f>IF([1]Absolute!J4418="","-",IF(#REF!="","-",[1]Absolute!J4418))</f>
        <v>-</v>
      </c>
      <c r="J13" s="36">
        <f>[1]Absolute!K4418</f>
        <v>78.7</v>
      </c>
      <c r="K13" s="37">
        <f>[1]Absolute!L4418</f>
        <v>90.5</v>
      </c>
      <c r="L13" s="33" t="str">
        <f t="shared" si="0"/>
        <v>→</v>
      </c>
    </row>
    <row r="14" spans="1:12" x14ac:dyDescent="0.2">
      <c r="A14" t="s">
        <v>14</v>
      </c>
      <c r="B14" s="33" t="str">
        <f>IF([1]Absolute!G4419="","-",[1]Absolute!G4419)</f>
        <v>-</v>
      </c>
      <c r="C14" s="11" t="s">
        <v>13</v>
      </c>
      <c r="D14" s="71" t="s">
        <v>12</v>
      </c>
      <c r="E14" s="72" t="s">
        <v>36</v>
      </c>
      <c r="F14" s="71" t="s">
        <v>37</v>
      </c>
      <c r="G14" s="42" t="s">
        <v>12</v>
      </c>
      <c r="H14" s="40" t="str">
        <f>IF([1]Absolute!I4419="","-",IF(#REF!="","-",[1]Absolute!I4419))</f>
        <v>-</v>
      </c>
      <c r="I14" s="40" t="str">
        <f>IF([1]Absolute!J4419="","-",IF(#REF!="","-",[1]Absolute!J4419))</f>
        <v>-</v>
      </c>
      <c r="J14" s="36">
        <f>[1]Absolute!K4419</f>
        <v>79.099999999999994</v>
      </c>
      <c r="K14" s="37">
        <f>[1]Absolute!L4419</f>
        <v>90.5</v>
      </c>
      <c r="L14" s="33" t="str">
        <f t="shared" si="0"/>
        <v>→</v>
      </c>
    </row>
    <row r="15" spans="1:12" x14ac:dyDescent="0.2">
      <c r="A15" t="s">
        <v>14</v>
      </c>
      <c r="B15" s="33" t="str">
        <f>IF([1]Absolute!G4420="","-",[1]Absolute!G4420)</f>
        <v>-</v>
      </c>
      <c r="C15" s="11" t="s">
        <v>13</v>
      </c>
      <c r="D15" s="71" t="s">
        <v>12</v>
      </c>
      <c r="E15" s="72" t="s">
        <v>75</v>
      </c>
      <c r="F15" s="71" t="s">
        <v>76</v>
      </c>
      <c r="G15" s="42" t="s">
        <v>12</v>
      </c>
      <c r="H15" s="40" t="str">
        <f>IF([1]Absolute!I4420="","-",IF(#REF!="","-",[1]Absolute!I4420))</f>
        <v>-</v>
      </c>
      <c r="I15" s="40" t="str">
        <f>IF([1]Absolute!J4420="","-",IF(#REF!="","-",[1]Absolute!J4420))</f>
        <v>-</v>
      </c>
      <c r="J15" s="36">
        <f>[1]Absolute!K4420</f>
        <v>73</v>
      </c>
      <c r="K15" s="37">
        <f>[1]Absolute!L4420</f>
        <v>86.4</v>
      </c>
      <c r="L15" s="33" t="str">
        <f t="shared" si="0"/>
        <v>↓</v>
      </c>
    </row>
    <row r="16" spans="1:12" x14ac:dyDescent="0.2">
      <c r="A16" t="s">
        <v>14</v>
      </c>
      <c r="B16" s="33" t="str">
        <f>IF([1]Absolute!G4421="","-",[1]Absolute!G4421)</f>
        <v>-</v>
      </c>
      <c r="C16" s="11" t="s">
        <v>13</v>
      </c>
      <c r="D16" s="71" t="s">
        <v>12</v>
      </c>
      <c r="E16" s="72" t="s">
        <v>17</v>
      </c>
      <c r="F16" s="71" t="s">
        <v>38</v>
      </c>
      <c r="G16" s="42" t="s">
        <v>12</v>
      </c>
      <c r="H16" s="40" t="str">
        <f>IF([1]Absolute!I4421="","-",IF(#REF!="","-",[1]Absolute!I4421))</f>
        <v>-</v>
      </c>
      <c r="I16" s="40" t="str">
        <f>IF([1]Absolute!J4421="","-",IF(#REF!="","-",[1]Absolute!J4421))</f>
        <v>-</v>
      </c>
      <c r="J16" s="36">
        <f>[1]Absolute!K4421</f>
        <v>71.8</v>
      </c>
      <c r="K16" s="37">
        <f>[1]Absolute!L4421</f>
        <v>86.4</v>
      </c>
      <c r="L16" s="33" t="str">
        <f t="shared" si="0"/>
        <v>→</v>
      </c>
    </row>
    <row r="17" spans="1:12" x14ac:dyDescent="0.2">
      <c r="A17" t="s">
        <v>14</v>
      </c>
      <c r="B17" s="33" t="str">
        <f>IF([1]Absolute!G4422="","-",[1]Absolute!G4422)</f>
        <v>-</v>
      </c>
      <c r="C17" s="11" t="s">
        <v>13</v>
      </c>
      <c r="D17" s="71" t="s">
        <v>12</v>
      </c>
      <c r="E17" s="72" t="s">
        <v>40</v>
      </c>
      <c r="F17" s="71" t="s">
        <v>41</v>
      </c>
      <c r="G17" s="42" t="s">
        <v>12</v>
      </c>
      <c r="H17" s="40" t="str">
        <f>IF([1]Absolute!I4422="","-",IF(#REF!="","-",[1]Absolute!I4422))</f>
        <v>-</v>
      </c>
      <c r="I17" s="40" t="str">
        <f>IF([1]Absolute!J4422="","-",IF(#REF!="","-",[1]Absolute!J4422))</f>
        <v>-</v>
      </c>
      <c r="J17" s="36">
        <f>[1]Absolute!K4422</f>
        <v>74</v>
      </c>
      <c r="K17" s="37">
        <f>[1]Absolute!L4422</f>
        <v>86.4</v>
      </c>
      <c r="L17" s="33" t="str">
        <f t="shared" si="0"/>
        <v>→</v>
      </c>
    </row>
    <row r="18" spans="1:12" x14ac:dyDescent="0.2">
      <c r="D18" s="22"/>
      <c r="E18" s="22"/>
      <c r="F18" s="22"/>
      <c r="G18" s="10"/>
      <c r="H18" s="30"/>
      <c r="I18" s="30"/>
      <c r="J18" s="23"/>
      <c r="K18" s="25"/>
    </row>
    <row r="19" spans="1:12" x14ac:dyDescent="0.2">
      <c r="B19" s="18" t="s">
        <v>42</v>
      </c>
      <c r="D19" s="22"/>
      <c r="E19" s="22"/>
      <c r="F19" s="22"/>
      <c r="G19" s="10"/>
      <c r="H19" s="30"/>
      <c r="I19" s="30"/>
      <c r="J19" s="23"/>
      <c r="K19" s="25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>
    <tabColor indexed="11"/>
  </sheetPr>
  <dimension ref="A1:I18"/>
  <sheetViews>
    <sheetView topLeftCell="A130" workbookViewId="0">
      <selection activeCell="A20" sqref="A20:XFD57"/>
    </sheetView>
  </sheetViews>
  <sheetFormatPr defaultRowHeight="12.75" x14ac:dyDescent="0.2"/>
  <cols>
    <col min="1" max="1" width="16.7109375" customWidth="1"/>
    <col min="2" max="2" width="25.7109375" customWidth="1"/>
    <col min="3" max="3" width="3.42578125" bestFit="1" customWidth="1"/>
    <col min="4" max="4" width="11.140625" customWidth="1"/>
    <col min="5" max="6" width="16.7109375" customWidth="1"/>
    <col min="7" max="7" width="22.140625" customWidth="1"/>
    <col min="8" max="8" width="25" customWidth="1"/>
    <col min="9" max="9" width="21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69</v>
      </c>
      <c r="B3" s="7"/>
      <c r="C3" s="9"/>
      <c r="D3" s="9"/>
      <c r="E3" s="9"/>
      <c r="F3" s="9"/>
      <c r="G3" s="9"/>
      <c r="H3" s="7"/>
      <c r="I3" s="9"/>
    </row>
    <row r="4" spans="1:9" ht="12" customHeight="1" x14ac:dyDescent="0.2">
      <c r="A4" t="str">
        <f>Handlowy!A4</f>
        <v>Michał Sobolewski</v>
      </c>
      <c r="B4" s="33" t="s">
        <v>110</v>
      </c>
      <c r="C4" s="33" t="s">
        <v>13</v>
      </c>
      <c r="D4" s="42" t="s">
        <v>12</v>
      </c>
      <c r="E4" s="42" t="s">
        <v>70</v>
      </c>
      <c r="F4" s="42" t="s">
        <v>71</v>
      </c>
      <c r="G4" s="13" t="s">
        <v>32</v>
      </c>
      <c r="H4" s="36">
        <f>Handlowy!J4</f>
        <v>70</v>
      </c>
      <c r="I4" s="74">
        <f>IF(B4="-","-",[1]Relative!J4405)</f>
        <v>0</v>
      </c>
    </row>
    <row r="5" spans="1:9" ht="12" customHeight="1" x14ac:dyDescent="0.2">
      <c r="A5" t="str">
        <f>Handlowy!A5</f>
        <v>Michał Sobolewski</v>
      </c>
      <c r="B5" s="33" t="str">
        <f>IF([1]Relative!H4406="","-",[1]Relative!H4406)</f>
        <v>-</v>
      </c>
      <c r="C5" s="33" t="s">
        <v>13</v>
      </c>
      <c r="D5" s="42" t="s">
        <v>12</v>
      </c>
      <c r="E5" s="42" t="s">
        <v>18</v>
      </c>
      <c r="F5" s="42" t="s">
        <v>19</v>
      </c>
      <c r="G5" s="13" t="s">
        <v>12</v>
      </c>
      <c r="H5" s="36">
        <f>Handlowy!J5</f>
        <v>70.900000000000006</v>
      </c>
      <c r="I5" s="74" t="str">
        <f>IF(B5="-","-",[1]Relative!J4406)</f>
        <v>-</v>
      </c>
    </row>
    <row r="6" spans="1:9" ht="12" customHeight="1" x14ac:dyDescent="0.2">
      <c r="A6" t="str">
        <f>Handlowy!A6</f>
        <v>Michał Sobolewski</v>
      </c>
      <c r="B6" s="33" t="str">
        <f>IF([1]Relative!H4407="","-",[1]Relative!H4407)</f>
        <v>-</v>
      </c>
      <c r="C6" s="33" t="s">
        <v>13</v>
      </c>
      <c r="D6" s="42" t="s">
        <v>12</v>
      </c>
      <c r="E6" s="71" t="s">
        <v>20</v>
      </c>
      <c r="F6" s="71" t="s">
        <v>21</v>
      </c>
      <c r="G6" s="13" t="s">
        <v>12</v>
      </c>
      <c r="H6" s="36">
        <f>Handlowy!J6</f>
        <v>69.430000000000007</v>
      </c>
      <c r="I6" s="74" t="str">
        <f>IF(B6="-","-",[1]Relative!J4407)</f>
        <v>-</v>
      </c>
    </row>
    <row r="7" spans="1:9" ht="12" customHeight="1" x14ac:dyDescent="0.2">
      <c r="A7" t="str">
        <f>Handlowy!A7</f>
        <v>Michał Sobolewski</v>
      </c>
      <c r="B7" s="33" t="str">
        <f>IF([1]Relative!H4408="","-",[1]Relative!H4408)</f>
        <v>-</v>
      </c>
      <c r="C7" s="33" t="s">
        <v>13</v>
      </c>
      <c r="D7" s="42" t="s">
        <v>12</v>
      </c>
      <c r="E7" s="71" t="s">
        <v>22</v>
      </c>
      <c r="F7" s="71" t="s">
        <v>23</v>
      </c>
      <c r="G7" s="13" t="s">
        <v>12</v>
      </c>
      <c r="H7" s="36">
        <f>Handlowy!J7</f>
        <v>77.2</v>
      </c>
      <c r="I7" s="74" t="str">
        <f>IF(B7="-","-",[1]Relative!J4408)</f>
        <v>-</v>
      </c>
    </row>
    <row r="8" spans="1:9" ht="12" customHeight="1" x14ac:dyDescent="0.2">
      <c r="A8" t="str">
        <f>Handlowy!A8</f>
        <v>Michał Sobolewski</v>
      </c>
      <c r="B8" s="33" t="str">
        <f>IF([1]Relative!H4409="","-",[1]Relative!H4409)</f>
        <v>-</v>
      </c>
      <c r="C8" s="33" t="s">
        <v>13</v>
      </c>
      <c r="D8" s="42" t="s">
        <v>12</v>
      </c>
      <c r="E8" s="71" t="s">
        <v>24</v>
      </c>
      <c r="F8" s="71" t="s">
        <v>25</v>
      </c>
      <c r="G8" s="13" t="s">
        <v>12</v>
      </c>
      <c r="H8" s="36">
        <f>Handlowy!J8</f>
        <v>74</v>
      </c>
      <c r="I8" s="74" t="str">
        <f>IF(B8="-","-",[1]Relative!J4409)</f>
        <v>-</v>
      </c>
    </row>
    <row r="9" spans="1:9" ht="12" customHeight="1" x14ac:dyDescent="0.2">
      <c r="A9" t="str">
        <f>Handlowy!A9</f>
        <v>Michał Sobolewski</v>
      </c>
      <c r="B9" s="33" t="str">
        <f>IF([1]Relative!H4410="","-",[1]Relative!H4410)</f>
        <v>-</v>
      </c>
      <c r="C9" s="33" t="s">
        <v>13</v>
      </c>
      <c r="D9" s="42" t="s">
        <v>12</v>
      </c>
      <c r="E9" s="71" t="s">
        <v>26</v>
      </c>
      <c r="F9" s="71" t="s">
        <v>27</v>
      </c>
      <c r="G9" s="13" t="s">
        <v>12</v>
      </c>
      <c r="H9" s="36">
        <f>Handlowy!J9</f>
        <v>81.8</v>
      </c>
      <c r="I9" s="74" t="str">
        <f>IF(B9="-","-",[1]Relative!J4410)</f>
        <v>-</v>
      </c>
    </row>
    <row r="10" spans="1:9" ht="12" customHeight="1" x14ac:dyDescent="0.2">
      <c r="A10" t="str">
        <f>Handlowy!A10</f>
        <v>Michał Sobolewski</v>
      </c>
      <c r="B10" s="33" t="str">
        <f>IF([1]Relative!H4411="","-",[1]Relative!H4411)</f>
        <v>-</v>
      </c>
      <c r="C10" s="33" t="s">
        <v>13</v>
      </c>
      <c r="D10" s="42" t="s">
        <v>12</v>
      </c>
      <c r="E10" s="71" t="s">
        <v>28</v>
      </c>
      <c r="F10" s="71" t="s">
        <v>29</v>
      </c>
      <c r="G10" s="13" t="s">
        <v>12</v>
      </c>
      <c r="H10" s="36">
        <f>Handlowy!J10</f>
        <v>83</v>
      </c>
      <c r="I10" s="74" t="str">
        <f>IF(B10="-","-",[1]Relative!J4411)</f>
        <v>-</v>
      </c>
    </row>
    <row r="11" spans="1:9" ht="12" customHeight="1" x14ac:dyDescent="0.2">
      <c r="A11" t="str">
        <f>Handlowy!A11</f>
        <v>Michał Sobolewski</v>
      </c>
      <c r="B11" s="33" t="str">
        <f>IF([1]Relative!H4412="","-",[1]Relative!H4412)</f>
        <v>-</v>
      </c>
      <c r="C11" s="33" t="s">
        <v>13</v>
      </c>
      <c r="D11" s="42" t="s">
        <v>12</v>
      </c>
      <c r="E11" s="71" t="s">
        <v>72</v>
      </c>
      <c r="F11" s="71" t="s">
        <v>73</v>
      </c>
      <c r="G11" s="13" t="s">
        <v>12</v>
      </c>
      <c r="H11" s="36">
        <f>Handlowy!J11</f>
        <v>83.2</v>
      </c>
      <c r="I11" s="74" t="str">
        <f>IF(B11="-","-",[1]Relative!J4412)</f>
        <v>-</v>
      </c>
    </row>
    <row r="12" spans="1:9" ht="12" customHeight="1" x14ac:dyDescent="0.2">
      <c r="A12" t="str">
        <f>Handlowy!A12</f>
        <v>Michał Sobolewski</v>
      </c>
      <c r="B12" s="33" t="str">
        <f>IF([1]Relative!H4413="","-",[1]Relative!H4413)</f>
        <v>Neutral</v>
      </c>
      <c r="C12" s="33" t="s">
        <v>13</v>
      </c>
      <c r="D12" s="71" t="s">
        <v>32</v>
      </c>
      <c r="E12" s="72" t="s">
        <v>12</v>
      </c>
      <c r="F12" s="71" t="s">
        <v>33</v>
      </c>
      <c r="G12" s="13" t="s">
        <v>77</v>
      </c>
      <c r="H12" s="36">
        <f>Handlowy!J12</f>
        <v>81.3</v>
      </c>
      <c r="I12" s="74">
        <f>IF(B12="-","-",[1]Relative!J4413)</f>
        <v>5.3017133158503871E-3</v>
      </c>
    </row>
    <row r="13" spans="1:9" ht="12" customHeight="1" x14ac:dyDescent="0.2">
      <c r="A13" t="str">
        <f>Handlowy!A13</f>
        <v>Michał Sobolewski</v>
      </c>
      <c r="B13" s="33" t="str">
        <f>IF([1]Relative!H4414="","-",[1]Relative!H4414)</f>
        <v>-</v>
      </c>
      <c r="C13" s="33" t="s">
        <v>13</v>
      </c>
      <c r="D13" s="42" t="s">
        <v>12</v>
      </c>
      <c r="E13" s="71" t="s">
        <v>34</v>
      </c>
      <c r="F13" s="71" t="s">
        <v>35</v>
      </c>
      <c r="G13" s="13" t="s">
        <v>12</v>
      </c>
      <c r="H13" s="36">
        <f>Handlowy!J13</f>
        <v>78.7</v>
      </c>
      <c r="I13" s="74" t="str">
        <f>IF(B13="-","-",[1]Relative!J4414)</f>
        <v>-</v>
      </c>
    </row>
    <row r="14" spans="1:9" ht="12" customHeight="1" x14ac:dyDescent="0.2">
      <c r="A14" t="str">
        <f>Handlowy!A14</f>
        <v>Michał Sobolewski</v>
      </c>
      <c r="B14" s="33" t="str">
        <f>IF([1]Relative!H4415="","-",[1]Relative!H4415)</f>
        <v>-</v>
      </c>
      <c r="C14" s="33" t="s">
        <v>13</v>
      </c>
      <c r="D14" s="42" t="s">
        <v>12</v>
      </c>
      <c r="E14" s="71" t="s">
        <v>36</v>
      </c>
      <c r="F14" s="71" t="s">
        <v>37</v>
      </c>
      <c r="G14" s="13" t="s">
        <v>12</v>
      </c>
      <c r="H14" s="36">
        <f>Handlowy!J14</f>
        <v>79.099999999999994</v>
      </c>
      <c r="I14" s="74" t="str">
        <f>IF(B14="-","-",[1]Relative!J4415)</f>
        <v>-</v>
      </c>
    </row>
    <row r="15" spans="1:9" ht="12" customHeight="1" x14ac:dyDescent="0.2">
      <c r="A15" t="str">
        <f>Handlowy!A15</f>
        <v>Michał Sobolewski</v>
      </c>
      <c r="B15" s="33" t="str">
        <f>IF([1]Relative!H4416="","-",[1]Relative!H4416)</f>
        <v>-</v>
      </c>
      <c r="C15" s="33" t="s">
        <v>13</v>
      </c>
      <c r="D15" s="42" t="s">
        <v>12</v>
      </c>
      <c r="E15" s="71" t="s">
        <v>75</v>
      </c>
      <c r="F15" s="71" t="s">
        <v>76</v>
      </c>
      <c r="G15" s="13" t="s">
        <v>12</v>
      </c>
      <c r="H15" s="36">
        <f>Handlowy!J15</f>
        <v>73</v>
      </c>
      <c r="I15" s="74" t="str">
        <f>IF(B15="-","-",[1]Relative!J4416)</f>
        <v>-</v>
      </c>
    </row>
    <row r="16" spans="1:9" ht="12" customHeight="1" x14ac:dyDescent="0.2">
      <c r="A16" t="str">
        <f>Handlowy!A16</f>
        <v>Michał Sobolewski</v>
      </c>
      <c r="B16" s="33" t="str">
        <f>IF([1]Relative!H4417="","-",[1]Relative!H4417)</f>
        <v>-</v>
      </c>
      <c r="C16" s="33" t="s">
        <v>13</v>
      </c>
      <c r="D16" s="42" t="s">
        <v>12</v>
      </c>
      <c r="E16" s="71" t="s">
        <v>17</v>
      </c>
      <c r="F16" s="71" t="s">
        <v>38</v>
      </c>
      <c r="G16" s="13" t="s">
        <v>12</v>
      </c>
      <c r="H16" s="36">
        <f>Handlowy!J16</f>
        <v>71.8</v>
      </c>
      <c r="I16" s="74" t="str">
        <f>IF(B16="-","-",[1]Relative!J4417)</f>
        <v>-</v>
      </c>
    </row>
    <row r="17" spans="1:9" ht="12" customHeight="1" x14ac:dyDescent="0.2">
      <c r="A17" t="str">
        <f>Handlowy!A17</f>
        <v>Michał Sobolewski</v>
      </c>
      <c r="B17" s="33" t="str">
        <f>IF([1]Relative!H4418="","-",[1]Relative!H4418)</f>
        <v>-</v>
      </c>
      <c r="C17" s="33" t="s">
        <v>13</v>
      </c>
      <c r="D17" s="42" t="s">
        <v>12</v>
      </c>
      <c r="E17" s="71" t="s">
        <v>40</v>
      </c>
      <c r="F17" s="71" t="s">
        <v>41</v>
      </c>
      <c r="G17" s="13" t="s">
        <v>12</v>
      </c>
      <c r="H17" s="36">
        <f>Handlowy!J17</f>
        <v>74</v>
      </c>
      <c r="I17" s="74" t="str">
        <f>IF(B17="-","-",[1]Relative!J4418)</f>
        <v>-</v>
      </c>
    </row>
    <row r="18" spans="1:9" x14ac:dyDescent="0.2">
      <c r="B18" s="18" t="s">
        <v>42</v>
      </c>
      <c r="D18" s="22"/>
      <c r="E18" s="10"/>
      <c r="F18" s="10"/>
      <c r="G18" s="10"/>
      <c r="H18" s="23"/>
      <c r="I18" s="30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3">
    <tabColor rgb="FF00FF00"/>
  </sheetPr>
  <dimension ref="A1:L14"/>
  <sheetViews>
    <sheetView workbookViewId="0">
      <selection activeCell="A17" sqref="A17:XFD57"/>
    </sheetView>
  </sheetViews>
  <sheetFormatPr defaultRowHeight="12.75" x14ac:dyDescent="0.2"/>
  <cols>
    <col min="1" max="1" width="19.42578125" customWidth="1"/>
    <col min="2" max="2" width="17.85546875" customWidth="1"/>
    <col min="4" max="4" width="13.28515625" customWidth="1"/>
    <col min="5" max="6" width="17" customWidth="1"/>
    <col min="7" max="7" width="21.85546875" customWidth="1"/>
    <col min="8" max="8" width="15.7109375" customWidth="1"/>
    <col min="9" max="9" width="12.85546875" customWidth="1"/>
    <col min="10" max="10" width="12.140625" customWidth="1"/>
    <col min="11" max="11" width="12" customWidth="1"/>
  </cols>
  <sheetData>
    <row r="1" spans="1:12" ht="13.5" customHeight="1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78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10" t="s">
        <v>14</v>
      </c>
      <c r="B4" t="s">
        <v>58</v>
      </c>
      <c r="C4" t="s">
        <v>13</v>
      </c>
      <c r="D4" s="10" t="s">
        <v>12</v>
      </c>
      <c r="E4" s="10" t="s">
        <v>18</v>
      </c>
      <c r="F4" s="10" t="s">
        <v>19</v>
      </c>
      <c r="G4" s="10" t="s">
        <v>22</v>
      </c>
      <c r="H4" s="24" t="str">
        <f>IF([1]Absolute!I4448="","-",IF($B5="","-",[1]Absolute!I4448))</f>
        <v>-</v>
      </c>
      <c r="I4" s="24" t="str">
        <f>IF([1]Absolute!J4448="","-",IF($B5="","-",[1]Absolute!J4448))</f>
        <v>-</v>
      </c>
      <c r="J4" s="25">
        <f>[1]Absolute!K4448</f>
        <v>26.8</v>
      </c>
      <c r="K4" s="25">
        <f>[1]Absolute!L4448</f>
        <v>33.1</v>
      </c>
      <c r="L4" t="s">
        <v>13</v>
      </c>
    </row>
    <row r="5" spans="1:12" x14ac:dyDescent="0.2">
      <c r="A5" s="10" t="s">
        <v>14</v>
      </c>
      <c r="B5" t="str">
        <f>IF([1]Absolute!G4449="","-",[1]Absolute!G4449)</f>
        <v>-</v>
      </c>
      <c r="C5" t="s">
        <v>13</v>
      </c>
      <c r="D5" s="10" t="s">
        <v>12</v>
      </c>
      <c r="E5" s="75" t="s">
        <v>20</v>
      </c>
      <c r="F5" s="75" t="s">
        <v>21</v>
      </c>
      <c r="G5" s="10" t="s">
        <v>12</v>
      </c>
      <c r="H5" s="24" t="str">
        <f>IF([1]Absolute!I4449="","-",IF($B6="","-",[1]Absolute!I4449))</f>
        <v>-</v>
      </c>
      <c r="I5" s="24" t="str">
        <f>IF([1]Absolute!J4449="","-",IF($B6="","-",[1]Absolute!J4449))</f>
        <v>-</v>
      </c>
      <c r="J5" s="25">
        <f>[1]Absolute!K4449</f>
        <v>23.97</v>
      </c>
      <c r="K5" s="25">
        <f>[1]Absolute!L4449</f>
        <v>33.1</v>
      </c>
      <c r="L5" t="str">
        <f t="shared" ref="L5:L13" si="0">IF(K5&gt;K4,"↑",IF(K5=K4,"→","↓"))</f>
        <v>→</v>
      </c>
    </row>
    <row r="6" spans="1:12" x14ac:dyDescent="0.2">
      <c r="A6" s="10" t="s">
        <v>14</v>
      </c>
      <c r="B6" t="str">
        <f>IF([1]Absolute!G4450="","-",[1]Absolute!G4450)</f>
        <v>-</v>
      </c>
      <c r="C6" t="s">
        <v>13</v>
      </c>
      <c r="D6" s="10" t="s">
        <v>12</v>
      </c>
      <c r="E6" s="75" t="s">
        <v>79</v>
      </c>
      <c r="F6" s="75" t="s">
        <v>80</v>
      </c>
      <c r="G6" s="10" t="s">
        <v>12</v>
      </c>
      <c r="H6" s="24" t="str">
        <f>IF([1]Absolute!I4450="","-",IF($B7="","-",[1]Absolute!I4450))</f>
        <v>-</v>
      </c>
      <c r="I6" s="24" t="str">
        <f>IF([1]Absolute!J4450="","-",IF($B7="","-",[1]Absolute!J4450))</f>
        <v>-</v>
      </c>
      <c r="J6" s="25">
        <f>[1]Absolute!K4450</f>
        <v>22.9</v>
      </c>
      <c r="K6" s="25">
        <f>[1]Absolute!L4450</f>
        <v>30.4</v>
      </c>
      <c r="L6" t="str">
        <f t="shared" si="0"/>
        <v>↓</v>
      </c>
    </row>
    <row r="7" spans="1:12" x14ac:dyDescent="0.2">
      <c r="A7" s="10" t="s">
        <v>14</v>
      </c>
      <c r="B7" t="str">
        <f>IF([1]Absolute!G4451="","-",[1]Absolute!G4451)</f>
        <v>Buy</v>
      </c>
      <c r="C7" t="s">
        <v>13</v>
      </c>
      <c r="D7" s="75" t="s">
        <v>22</v>
      </c>
      <c r="E7" s="75" t="s">
        <v>12</v>
      </c>
      <c r="F7" s="75" t="s">
        <v>23</v>
      </c>
      <c r="G7" s="75" t="str">
        <f>D10</f>
        <v>01.02.2018</v>
      </c>
      <c r="H7" s="24">
        <f>IF([1]Absolute!I4451="","-",IF($B8="","-",[1]Absolute!I4451))</f>
        <v>-0.14249684741488022</v>
      </c>
      <c r="I7" s="24">
        <f>IF([1]Absolute!J4451="","-",IF($B8="","-",[1]Absolute!J4451))</f>
        <v>-0.18485752896170049</v>
      </c>
      <c r="J7" s="25">
        <f>[1]Absolute!K4451</f>
        <v>23.79</v>
      </c>
      <c r="K7" s="25">
        <f>[1]Absolute!L4451</f>
        <v>30.4</v>
      </c>
      <c r="L7" t="str">
        <f t="shared" si="0"/>
        <v>→</v>
      </c>
    </row>
    <row r="8" spans="1:12" x14ac:dyDescent="0.2">
      <c r="A8" s="10" t="s">
        <v>14</v>
      </c>
      <c r="B8" t="str">
        <f>IF([1]Absolute!G4452="","-",[1]Absolute!G4452)</f>
        <v>-</v>
      </c>
      <c r="C8" t="s">
        <v>13</v>
      </c>
      <c r="D8" s="75" t="s">
        <v>12</v>
      </c>
      <c r="E8" s="75" t="s">
        <v>24</v>
      </c>
      <c r="F8" s="75" t="s">
        <v>25</v>
      </c>
      <c r="G8" s="10" t="s">
        <v>12</v>
      </c>
      <c r="H8" s="24" t="str">
        <f>IF([1]Absolute!I4452="","-",IF($B9="","-",[1]Absolute!I4452))</f>
        <v>-</v>
      </c>
      <c r="I8" s="24" t="str">
        <f>IF([1]Absolute!J4452="","-",IF($B9="","-",[1]Absolute!J4452))</f>
        <v>-</v>
      </c>
      <c r="J8" s="25">
        <f>[1]Absolute!K4452</f>
        <v>23.99</v>
      </c>
      <c r="K8" s="25">
        <f>[1]Absolute!L4452</f>
        <v>32.200000000000003</v>
      </c>
      <c r="L8" t="str">
        <f t="shared" si="0"/>
        <v>↑</v>
      </c>
    </row>
    <row r="9" spans="1:12" x14ac:dyDescent="0.2">
      <c r="A9" s="10" t="s">
        <v>14</v>
      </c>
      <c r="B9" t="str">
        <f>IF([1]Absolute!G4453="","-",[1]Absolute!G4453)</f>
        <v>-</v>
      </c>
      <c r="C9" t="s">
        <v>13</v>
      </c>
      <c r="D9" s="75" t="s">
        <v>12</v>
      </c>
      <c r="E9" s="75" t="s">
        <v>26</v>
      </c>
      <c r="F9" s="75" t="s">
        <v>27</v>
      </c>
      <c r="G9" s="10" t="s">
        <v>12</v>
      </c>
      <c r="H9" s="24" t="str">
        <f>IF([1]Absolute!I4453="","-",IF($B10="","-",[1]Absolute!I4453))</f>
        <v>-</v>
      </c>
      <c r="I9" s="24" t="str">
        <f>IF([1]Absolute!J4453="","-",IF($B10="","-",[1]Absolute!J4453))</f>
        <v>-</v>
      </c>
      <c r="J9" s="25">
        <f>[1]Absolute!K4453</f>
        <v>22.8</v>
      </c>
      <c r="K9" s="25">
        <f>[1]Absolute!L4453</f>
        <v>32.200000000000003</v>
      </c>
      <c r="L9" t="str">
        <f t="shared" si="0"/>
        <v>→</v>
      </c>
    </row>
    <row r="10" spans="1:12" x14ac:dyDescent="0.2">
      <c r="A10" s="10" t="s">
        <v>14</v>
      </c>
      <c r="B10" t="str">
        <f>IF([1]Absolute!G4454="","-",[1]Absolute!G4454)</f>
        <v>Hold</v>
      </c>
      <c r="C10" t="s">
        <v>15</v>
      </c>
      <c r="D10" s="75" t="s">
        <v>81</v>
      </c>
      <c r="E10" s="75" t="s">
        <v>12</v>
      </c>
      <c r="F10" s="75" t="s">
        <v>82</v>
      </c>
      <c r="G10" s="10" t="s">
        <v>60</v>
      </c>
      <c r="H10" s="24">
        <f>IF([1]Absolute!I4454="","-",IF($B11="","-",[1]Absolute!I4454))</f>
        <v>-0.62352941176470589</v>
      </c>
      <c r="I10" s="24">
        <f>IF([1]Absolute!J4454="","-",IF($B11="","-",[1]Absolute!J4454))</f>
        <v>-0.58591426212941988</v>
      </c>
      <c r="J10" s="25">
        <f>[1]Absolute!K4454</f>
        <v>20.399999999999999</v>
      </c>
      <c r="K10" s="25">
        <f>[1]Absolute!L4454</f>
        <v>20.6</v>
      </c>
      <c r="L10" t="str">
        <f t="shared" si="0"/>
        <v>↓</v>
      </c>
    </row>
    <row r="11" spans="1:12" x14ac:dyDescent="0.2">
      <c r="A11" s="10" t="s">
        <v>14</v>
      </c>
      <c r="B11" t="str">
        <f>IF([1]Absolute!G4455="","-",[1]Absolute!G4455)</f>
        <v>-</v>
      </c>
      <c r="C11" t="s">
        <v>13</v>
      </c>
      <c r="D11" s="75" t="s">
        <v>12</v>
      </c>
      <c r="E11" s="75" t="s">
        <v>28</v>
      </c>
      <c r="F11" s="75" t="s">
        <v>29</v>
      </c>
      <c r="G11" s="10" t="s">
        <v>12</v>
      </c>
      <c r="H11" s="24" t="str">
        <f>IF([1]Absolute!I4455="","-",IF($B16="","-",[1]Absolute!I4455))</f>
        <v>-</v>
      </c>
      <c r="I11" s="24" t="str">
        <f>IF([1]Absolute!J4455="","-",IF($B16="","-",[1]Absolute!J4455))</f>
        <v>-</v>
      </c>
      <c r="J11" s="25">
        <f>[1]Absolute!K4455</f>
        <v>18.5</v>
      </c>
      <c r="K11" s="25">
        <f>[1]Absolute!L4455</f>
        <v>20.6</v>
      </c>
      <c r="L11" t="str">
        <f t="shared" si="0"/>
        <v>→</v>
      </c>
    </row>
    <row r="12" spans="1:12" x14ac:dyDescent="0.2">
      <c r="A12" s="10" t="s">
        <v>14</v>
      </c>
      <c r="B12" t="str">
        <f>IF([1]Absolute!G4456="","-",[1]Absolute!G4456)</f>
        <v>-</v>
      </c>
      <c r="C12" t="s">
        <v>13</v>
      </c>
      <c r="D12" s="75" t="s">
        <v>12</v>
      </c>
      <c r="E12" s="75" t="s">
        <v>32</v>
      </c>
      <c r="F12" s="75" t="s">
        <v>33</v>
      </c>
      <c r="G12" s="10" t="s">
        <v>12</v>
      </c>
      <c r="H12" s="24" t="str">
        <f>IF([1]Absolute!I4456="","-",IF(#REF!="","-",[1]Absolute!I4456))</f>
        <v>-</v>
      </c>
      <c r="I12" s="24" t="str">
        <f>IF([1]Absolute!J4456="","-",IF(#REF!="","-",[1]Absolute!J4456))</f>
        <v>-</v>
      </c>
      <c r="J12" s="25">
        <f>[1]Absolute!K4456</f>
        <v>16.3</v>
      </c>
      <c r="K12" s="25">
        <f>[1]Absolute!L4456</f>
        <v>20.6</v>
      </c>
      <c r="L12" t="str">
        <f t="shared" si="0"/>
        <v>→</v>
      </c>
    </row>
    <row r="13" spans="1:12" x14ac:dyDescent="0.2">
      <c r="A13" s="10" t="s">
        <v>14</v>
      </c>
      <c r="B13" t="str">
        <f>IF([1]Absolute!G4457="","-",[1]Absolute!G4457)</f>
        <v>-</v>
      </c>
      <c r="C13" t="s">
        <v>13</v>
      </c>
      <c r="D13" s="75" t="s">
        <v>12</v>
      </c>
      <c r="E13" s="75" t="s">
        <v>34</v>
      </c>
      <c r="F13" s="75" t="s">
        <v>35</v>
      </c>
      <c r="G13" s="10" t="s">
        <v>12</v>
      </c>
      <c r="H13" s="24" t="str">
        <f>IF([1]Absolute!I4457="","-",IF(#REF!="","-",[1]Absolute!I4457))</f>
        <v>-</v>
      </c>
      <c r="I13" s="24" t="str">
        <f>IF([1]Absolute!J4457="","-",IF(#REF!="","-",[1]Absolute!J4457))</f>
        <v>-</v>
      </c>
      <c r="J13" s="25">
        <f>[1]Absolute!K4457</f>
        <v>13</v>
      </c>
      <c r="K13" s="25">
        <f>[1]Absolute!L4457</f>
        <v>20.6</v>
      </c>
      <c r="L13" t="str">
        <f t="shared" si="0"/>
        <v>→</v>
      </c>
    </row>
    <row r="14" spans="1:12" x14ac:dyDescent="0.2">
      <c r="A14" s="10" t="s">
        <v>14</v>
      </c>
      <c r="B14" t="str">
        <f>IF([1]Absolute!G4458="","-",[1]Absolute!G4458)</f>
        <v>Suspended</v>
      </c>
      <c r="C14" s="10" t="s">
        <v>12</v>
      </c>
      <c r="D14" s="75" t="s">
        <v>60</v>
      </c>
      <c r="E14" s="75" t="s">
        <v>12</v>
      </c>
      <c r="F14" s="75" t="s">
        <v>61</v>
      </c>
      <c r="G14" s="10" t="s">
        <v>12</v>
      </c>
      <c r="H14" s="24" t="e">
        <f>IF([1]Absolute!I4458="","-",IF(#REF!="","-",[1]Absolute!I4458))</f>
        <v>#REF!</v>
      </c>
      <c r="I14" s="24" t="e">
        <f>IF([1]Absolute!J4458="","-",IF(#REF!="","-",[1]Absolute!J4458))</f>
        <v>#REF!</v>
      </c>
      <c r="J14" s="25">
        <f>[1]Absolute!K4458</f>
        <v>7.68</v>
      </c>
      <c r="K14" s="76" t="s">
        <v>12</v>
      </c>
      <c r="L14" s="10" t="s">
        <v>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4">
    <tabColor rgb="FF00FF00"/>
  </sheetPr>
  <dimension ref="A1:I14"/>
  <sheetViews>
    <sheetView workbookViewId="0">
      <selection activeCell="A17" sqref="A17:XFD57"/>
    </sheetView>
  </sheetViews>
  <sheetFormatPr defaultRowHeight="12.75" x14ac:dyDescent="0.2"/>
  <cols>
    <col min="1" max="1" width="17.5703125" customWidth="1"/>
    <col min="2" max="2" width="24.7109375" customWidth="1"/>
    <col min="4" max="4" width="12.7109375" customWidth="1"/>
    <col min="5" max="6" width="18.140625" customWidth="1"/>
    <col min="7" max="7" width="23.140625" customWidth="1"/>
    <col min="8" max="8" width="24.140625" customWidth="1"/>
    <col min="9" max="9" width="17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83</v>
      </c>
      <c r="B3" s="7"/>
      <c r="C3" s="9"/>
      <c r="D3" s="9"/>
      <c r="E3" s="9"/>
      <c r="F3" s="9"/>
      <c r="G3" s="9"/>
      <c r="H3" s="7"/>
      <c r="I3" s="9"/>
    </row>
    <row r="4" spans="1:9" x14ac:dyDescent="0.2">
      <c r="A4" s="10" t="str">
        <f>IdeaBank!A4</f>
        <v>Michał Sobolewski</v>
      </c>
      <c r="B4" t="s">
        <v>46</v>
      </c>
      <c r="C4" s="33" t="s">
        <v>13</v>
      </c>
      <c r="D4" s="10" t="s">
        <v>12</v>
      </c>
      <c r="E4" t="s">
        <v>18</v>
      </c>
      <c r="F4" s="10" t="s">
        <v>19</v>
      </c>
      <c r="G4" s="10" t="s">
        <v>79</v>
      </c>
      <c r="H4" s="25">
        <f>IdeaBank!J4</f>
        <v>26.8</v>
      </c>
      <c r="I4" s="30">
        <f>IF(B4="-","-",IF(B5="","-",[1]Relative!J4444))</f>
        <v>0</v>
      </c>
    </row>
    <row r="5" spans="1:9" x14ac:dyDescent="0.2">
      <c r="A5" s="10" t="str">
        <f>IdeaBank!A5</f>
        <v>Michał Sobolewski</v>
      </c>
      <c r="B5" t="str">
        <f>IF([1]Relative!H4445="","-",[1]Relative!H4445)</f>
        <v>-</v>
      </c>
      <c r="C5" s="33" t="s">
        <v>13</v>
      </c>
      <c r="D5" s="10" t="s">
        <v>12</v>
      </c>
      <c r="E5" s="77" t="s">
        <v>20</v>
      </c>
      <c r="F5" s="75" t="s">
        <v>21</v>
      </c>
      <c r="G5" s="10" t="s">
        <v>12</v>
      </c>
      <c r="H5" s="25">
        <f>IdeaBank!J5</f>
        <v>23.97</v>
      </c>
      <c r="I5" s="30" t="str">
        <f>IF(B5="-","-",IF(B6="","-",[1]Relative!J4445))</f>
        <v>-</v>
      </c>
    </row>
    <row r="6" spans="1:9" x14ac:dyDescent="0.2">
      <c r="A6" s="10" t="str">
        <f>IdeaBank!A6</f>
        <v>Michał Sobolewski</v>
      </c>
      <c r="B6" t="str">
        <f>IF([1]Relative!H4446="","-",[1]Relative!H4446)</f>
        <v>Neutral</v>
      </c>
      <c r="C6" s="33" t="s">
        <v>15</v>
      </c>
      <c r="D6" s="10" t="s">
        <v>79</v>
      </c>
      <c r="E6" s="77" t="s">
        <v>12</v>
      </c>
      <c r="F6" s="75" t="s">
        <v>80</v>
      </c>
      <c r="G6" s="10" t="str">
        <f>D10</f>
        <v>01.02.2018</v>
      </c>
      <c r="H6" s="25">
        <f>IdeaBank!J6</f>
        <v>22.9</v>
      </c>
      <c r="I6" s="30">
        <f>IF(B6="-","-",IF(B7="","-",[1]Relative!J4446))</f>
        <v>-0.13458414760150639</v>
      </c>
    </row>
    <row r="7" spans="1:9" x14ac:dyDescent="0.2">
      <c r="A7" s="10" t="str">
        <f>IdeaBank!A7</f>
        <v>Michał Sobolewski</v>
      </c>
      <c r="B7" t="str">
        <f>IF([1]Relative!H4447="","-",[1]Relative!H4447)</f>
        <v>-</v>
      </c>
      <c r="C7" s="33" t="s">
        <v>13</v>
      </c>
      <c r="D7" s="10" t="s">
        <v>12</v>
      </c>
      <c r="E7" s="77" t="s">
        <v>22</v>
      </c>
      <c r="F7" s="75" t="s">
        <v>23</v>
      </c>
      <c r="G7" s="10" t="s">
        <v>12</v>
      </c>
      <c r="H7" s="25">
        <f>IdeaBank!J7</f>
        <v>23.79</v>
      </c>
      <c r="I7" s="30" t="str">
        <f>IF(B7="-","-",IF(B8="","-",[1]Relative!J4447))</f>
        <v>-</v>
      </c>
    </row>
    <row r="8" spans="1:9" x14ac:dyDescent="0.2">
      <c r="A8" s="10" t="str">
        <f>IdeaBank!A8</f>
        <v>Michał Sobolewski</v>
      </c>
      <c r="B8" t="str">
        <f>IF([1]Relative!H4448="","-",[1]Relative!H4448)</f>
        <v>-</v>
      </c>
      <c r="C8" s="33" t="s">
        <v>13</v>
      </c>
      <c r="D8" s="10" t="s">
        <v>12</v>
      </c>
      <c r="E8" t="str">
        <f>IdeaBank!E8</f>
        <v>10.12.2017</v>
      </c>
      <c r="F8" t="str">
        <f>IdeaBank!F8</f>
        <v>11.12.2017</v>
      </c>
      <c r="G8" s="10" t="s">
        <v>12</v>
      </c>
      <c r="H8" s="25">
        <f>IdeaBank!J8</f>
        <v>23.99</v>
      </c>
      <c r="I8" s="30" t="str">
        <f>IF(B8="-","-",IF(B9="","-",[1]Relative!J4448))</f>
        <v>-</v>
      </c>
    </row>
    <row r="9" spans="1:9" x14ac:dyDescent="0.2">
      <c r="A9" s="10" t="str">
        <f>IdeaBank!A9</f>
        <v>Michał Sobolewski</v>
      </c>
      <c r="B9" t="str">
        <f>IF([1]Relative!H4449="","-",[1]Relative!H4449)</f>
        <v>-</v>
      </c>
      <c r="C9" s="33" t="s">
        <v>13</v>
      </c>
      <c r="D9" s="10" t="s">
        <v>12</v>
      </c>
      <c r="E9" t="str">
        <f>IdeaBank!E9</f>
        <v>10.01.2018</v>
      </c>
      <c r="F9" t="str">
        <f>IdeaBank!F9</f>
        <v>11.01.2018</v>
      </c>
      <c r="G9" s="10" t="s">
        <v>12</v>
      </c>
      <c r="H9" s="25">
        <f>IdeaBank!J9</f>
        <v>22.8</v>
      </c>
      <c r="I9" s="30" t="str">
        <f>IF(B9="-","-",IF(B10="","-",[1]Relative!J4449))</f>
        <v>-</v>
      </c>
    </row>
    <row r="10" spans="1:9" x14ac:dyDescent="0.2">
      <c r="A10" s="10" t="str">
        <f>IdeaBank!A10</f>
        <v>Michał Sobolewski</v>
      </c>
      <c r="B10" t="str">
        <f>IF([1]Relative!H4450="","-",[1]Relative!H4450)</f>
        <v>Underweight</v>
      </c>
      <c r="C10" s="33" t="s">
        <v>15</v>
      </c>
      <c r="D10" t="str">
        <f>IdeaBank!D10</f>
        <v>01.02.2018</v>
      </c>
      <c r="E10" t="str">
        <f>IdeaBank!E10</f>
        <v>-</v>
      </c>
      <c r="F10" t="str">
        <f>IdeaBank!F10</f>
        <v>02.02.2018</v>
      </c>
      <c r="G10" s="10" t="s">
        <v>60</v>
      </c>
      <c r="H10" s="25">
        <f>IdeaBank!J10</f>
        <v>20.399999999999999</v>
      </c>
      <c r="I10" s="30">
        <f>IF(B10="-","-",IF(B11="","-",[1]Relative!J4450))</f>
        <v>-0.58591426212941988</v>
      </c>
    </row>
    <row r="11" spans="1:9" x14ac:dyDescent="0.2">
      <c r="A11" s="10" t="str">
        <f>IdeaBank!A11</f>
        <v>Michał Sobolewski</v>
      </c>
      <c r="B11" t="str">
        <f>IF([1]Relative!H4451="","-",[1]Relative!H4451)</f>
        <v>-</v>
      </c>
      <c r="C11" s="33" t="s">
        <v>13</v>
      </c>
      <c r="D11" t="s">
        <v>12</v>
      </c>
      <c r="E11" t="s">
        <v>28</v>
      </c>
      <c r="F11" t="s">
        <v>29</v>
      </c>
      <c r="G11" s="10" t="s">
        <v>12</v>
      </c>
      <c r="H11" s="25">
        <f>IdeaBank!J11</f>
        <v>18.5</v>
      </c>
      <c r="I11" s="30" t="str">
        <f>IF(B11="-","-",IF(B16="","-",[1]Relative!J4451))</f>
        <v>-</v>
      </c>
    </row>
    <row r="12" spans="1:9" x14ac:dyDescent="0.2">
      <c r="A12" s="10" t="str">
        <f>IdeaBank!A12</f>
        <v>Michał Sobolewski</v>
      </c>
      <c r="B12" t="str">
        <f>IF([1]Relative!H4452="","-",[1]Relative!H4452)</f>
        <v>-</v>
      </c>
      <c r="C12" s="33" t="s">
        <v>13</v>
      </c>
      <c r="D12" t="s">
        <v>12</v>
      </c>
      <c r="E12" t="s">
        <v>32</v>
      </c>
      <c r="F12" t="s">
        <v>33</v>
      </c>
      <c r="G12" s="10" t="s">
        <v>12</v>
      </c>
      <c r="H12" s="25">
        <f>IdeaBank!J12</f>
        <v>16.3</v>
      </c>
      <c r="I12" s="30" t="str">
        <f>IF(B12="-","-",IF(#REF!="","-",[1]Relative!J4452))</f>
        <v>-</v>
      </c>
    </row>
    <row r="13" spans="1:9" x14ac:dyDescent="0.2">
      <c r="A13" s="10" t="str">
        <f>IdeaBank!A13</f>
        <v>Michał Sobolewski</v>
      </c>
      <c r="B13" t="str">
        <f>IF([1]Relative!H4453="","-",[1]Relative!H4453)</f>
        <v>-</v>
      </c>
      <c r="C13" s="33" t="s">
        <v>13</v>
      </c>
      <c r="D13" t="s">
        <v>12</v>
      </c>
      <c r="E13" t="s">
        <v>34</v>
      </c>
      <c r="F13" t="s">
        <v>35</v>
      </c>
      <c r="G13" s="10" t="s">
        <v>12</v>
      </c>
      <c r="H13" s="25">
        <f>IdeaBank!J13</f>
        <v>13</v>
      </c>
      <c r="I13" s="30" t="str">
        <f>IF(B13="-","-",IF(#REF!="","-",[1]Relative!J4453))</f>
        <v>-</v>
      </c>
    </row>
    <row r="14" spans="1:9" x14ac:dyDescent="0.2">
      <c r="A14" s="10" t="str">
        <f>IdeaBank!A14</f>
        <v>Michał Sobolewski</v>
      </c>
      <c r="B14" t="str">
        <f>IF([1]Relative!H4454="","-",[1]Relative!H4454)</f>
        <v>Suspended</v>
      </c>
      <c r="C14" s="33" t="s">
        <v>12</v>
      </c>
      <c r="D14" t="s">
        <v>60</v>
      </c>
      <c r="E14" t="s">
        <v>12</v>
      </c>
      <c r="F14" t="s">
        <v>61</v>
      </c>
      <c r="G14" s="10" t="s">
        <v>12</v>
      </c>
      <c r="H14" s="25">
        <f>IdeaBank!J14</f>
        <v>7.68</v>
      </c>
      <c r="I14" s="30" t="e">
        <f>IF(B14="-","-",IF(#REF!="","-",[1]Relative!J4454))</f>
        <v>#REF!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>
    <tabColor indexed="11"/>
  </sheetPr>
  <dimension ref="A1:L17"/>
  <sheetViews>
    <sheetView topLeftCell="A121" workbookViewId="0">
      <selection activeCell="A20" sqref="A20:XFD57"/>
    </sheetView>
  </sheetViews>
  <sheetFormatPr defaultRowHeight="12.75" x14ac:dyDescent="0.2"/>
  <cols>
    <col min="1" max="1" width="17.28515625" customWidth="1"/>
    <col min="2" max="2" width="17.85546875" customWidth="1"/>
    <col min="4" max="4" width="13.28515625" customWidth="1"/>
    <col min="5" max="6" width="17" customWidth="1"/>
    <col min="7" max="7" width="21.85546875" customWidth="1"/>
    <col min="8" max="8" width="15.7109375" customWidth="1"/>
    <col min="9" max="9" width="12.85546875" customWidth="1"/>
    <col min="10" max="10" width="12.140625" customWidth="1"/>
    <col min="11" max="11" width="12" customWidth="1"/>
  </cols>
  <sheetData>
    <row r="1" spans="1:12" ht="13.5" customHeight="1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84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10" t="s">
        <v>14</v>
      </c>
      <c r="B4" t="s">
        <v>111</v>
      </c>
      <c r="C4" t="s">
        <v>13</v>
      </c>
      <c r="D4" s="22" t="s">
        <v>12</v>
      </c>
      <c r="E4" s="10" t="s">
        <v>18</v>
      </c>
      <c r="F4" s="10" t="s">
        <v>19</v>
      </c>
      <c r="G4" s="10" t="s">
        <v>20</v>
      </c>
      <c r="H4" s="24" t="str">
        <f>IF([1]Absolute!I4607="","-",IF($B5="","-",[1]Absolute!I4607))</f>
        <v>-</v>
      </c>
      <c r="I4" s="24" t="str">
        <f>IF([1]Absolute!J4607="","-",IF($B5="","-",[1]Absolute!J4607))</f>
        <v>-</v>
      </c>
      <c r="J4" s="23">
        <f>[1]Absolute!K4607</f>
        <v>203.7</v>
      </c>
      <c r="K4" s="25">
        <f>[1]Absolute!L4607</f>
        <v>144.1</v>
      </c>
      <c r="L4" t="s">
        <v>13</v>
      </c>
    </row>
    <row r="5" spans="1:12" x14ac:dyDescent="0.2">
      <c r="A5" s="10" t="s">
        <v>14</v>
      </c>
      <c r="B5" t="str">
        <f>IF([1]Absolute!G4608="","-",[1]Absolute!G4608)</f>
        <v>Sell</v>
      </c>
      <c r="C5" t="s">
        <v>13</v>
      </c>
      <c r="D5" s="26" t="s">
        <v>20</v>
      </c>
      <c r="E5" s="75" t="s">
        <v>12</v>
      </c>
      <c r="F5" s="75" t="s">
        <v>21</v>
      </c>
      <c r="G5" s="10" t="s">
        <v>85</v>
      </c>
      <c r="H5" s="24">
        <f>IF([1]Absolute!I4608="","-",IF($B6="","-",[1]Absolute!I4608))</f>
        <v>-6.0651629072681845E-2</v>
      </c>
      <c r="I5" s="24">
        <f>IF([1]Absolute!J4608="","-",IF($B6="","-",[1]Absolute!J4608))</f>
        <v>3.1481948160442919E-2</v>
      </c>
      <c r="J5" s="23">
        <f>[1]Absolute!K4608</f>
        <v>199.5</v>
      </c>
      <c r="K5" s="25">
        <f>[1]Absolute!L4608</f>
        <v>144.1</v>
      </c>
      <c r="L5" t="str">
        <f t="shared" ref="L5:L8" si="0">IF(K5&gt;K4,"↑",IF(K5=K4,"→","↓"))</f>
        <v>→</v>
      </c>
    </row>
    <row r="6" spans="1:12" x14ac:dyDescent="0.2">
      <c r="A6" s="10" t="s">
        <v>14</v>
      </c>
      <c r="B6" t="str">
        <f>IF([1]Absolute!G4609="","-",[1]Absolute!G4609)</f>
        <v>-</v>
      </c>
      <c r="C6" t="s">
        <v>13</v>
      </c>
      <c r="D6" s="22" t="s">
        <v>12</v>
      </c>
      <c r="E6" s="26" t="s">
        <v>86</v>
      </c>
      <c r="F6" s="75" t="s">
        <v>87</v>
      </c>
      <c r="G6" s="10" t="s">
        <v>12</v>
      </c>
      <c r="H6" s="24" t="str">
        <f>IF([1]Absolute!I4609="","-",IF($B18="","-",[1]Absolute!I4609))</f>
        <v>-</v>
      </c>
      <c r="I6" s="24" t="str">
        <f>IF([1]Absolute!J4609="","-",IF($B18="","-",[1]Absolute!J4609))</f>
        <v>-</v>
      </c>
      <c r="J6" s="23">
        <f>[1]Absolute!K4609</f>
        <v>194.5</v>
      </c>
      <c r="K6" s="25">
        <f>[1]Absolute!L4609</f>
        <v>159.5</v>
      </c>
      <c r="L6" t="str">
        <f t="shared" si="0"/>
        <v>↑</v>
      </c>
    </row>
    <row r="7" spans="1:12" x14ac:dyDescent="0.2">
      <c r="A7" s="10" t="s">
        <v>14</v>
      </c>
      <c r="B7" t="str">
        <f>IF([1]Absolute!G4610="","-",[1]Absolute!G4610)</f>
        <v>-</v>
      </c>
      <c r="C7" t="s">
        <v>13</v>
      </c>
      <c r="D7" s="22" t="s">
        <v>12</v>
      </c>
      <c r="E7" s="26" t="s">
        <v>22</v>
      </c>
      <c r="F7" s="75" t="s">
        <v>23</v>
      </c>
      <c r="G7" s="10" t="s">
        <v>12</v>
      </c>
      <c r="H7" s="24" t="str">
        <f>IF([1]Absolute!I4610="","-",IF($B19="","-",[1]Absolute!I4610))</f>
        <v>-</v>
      </c>
      <c r="I7" s="24" t="str">
        <f>IF([1]Absolute!J4610="","-",IF($B19="","-",[1]Absolute!J4610))</f>
        <v>-</v>
      </c>
      <c r="J7" s="23">
        <f>[1]Absolute!K4610</f>
        <v>202</v>
      </c>
      <c r="K7" s="25">
        <f>[1]Absolute!L4610</f>
        <v>159.5</v>
      </c>
      <c r="L7" t="str">
        <f t="shared" si="0"/>
        <v>→</v>
      </c>
    </row>
    <row r="8" spans="1:12" x14ac:dyDescent="0.2">
      <c r="A8" s="10" t="s">
        <v>14</v>
      </c>
      <c r="B8" t="str">
        <f>IF([1]Absolute!G4611="","-",[1]Absolute!G4611)</f>
        <v>-</v>
      </c>
      <c r="C8" t="s">
        <v>13</v>
      </c>
      <c r="D8" s="22" t="s">
        <v>12</v>
      </c>
      <c r="E8" s="26" t="s">
        <v>24</v>
      </c>
      <c r="F8" s="75" t="s">
        <v>25</v>
      </c>
      <c r="G8" s="10" t="s">
        <v>12</v>
      </c>
      <c r="H8" s="24" t="str">
        <f>IF([1]Absolute!I4611="","-",IF(#REF!="","-",[1]Absolute!I4611))</f>
        <v>-</v>
      </c>
      <c r="I8" s="24" t="str">
        <f>IF([1]Absolute!J4611="","-",IF(#REF!="","-",[1]Absolute!J4611))</f>
        <v>-</v>
      </c>
      <c r="J8" s="23">
        <f>[1]Absolute!K4611</f>
        <v>205</v>
      </c>
      <c r="K8" s="25">
        <f>[1]Absolute!L4611</f>
        <v>183.7</v>
      </c>
      <c r="L8" t="str">
        <f t="shared" si="0"/>
        <v>↑</v>
      </c>
    </row>
    <row r="9" spans="1:12" x14ac:dyDescent="0.2">
      <c r="A9" s="10" t="s">
        <v>14</v>
      </c>
      <c r="B9" t="str">
        <f>IF([1]Absolute!G4612="","-",[1]Absolute!G4612)</f>
        <v>-</v>
      </c>
      <c r="C9" t="s">
        <v>13</v>
      </c>
      <c r="D9" s="22" t="s">
        <v>12</v>
      </c>
      <c r="E9" s="26" t="s">
        <v>26</v>
      </c>
      <c r="F9" s="75" t="s">
        <v>27</v>
      </c>
      <c r="G9" s="10" t="s">
        <v>12</v>
      </c>
      <c r="H9" s="24" t="str">
        <f>IF([1]Absolute!I4612="","-",IF(#REF!="","-",[1]Absolute!I4612))</f>
        <v>-</v>
      </c>
      <c r="I9" s="24" t="str">
        <f>IF([1]Absolute!J4612="","-",IF(#REF!="","-",[1]Absolute!J4612))</f>
        <v>-</v>
      </c>
      <c r="J9" s="23">
        <f>[1]Absolute!K4612</f>
        <v>216.5</v>
      </c>
      <c r="K9" s="25">
        <f>[1]Absolute!L4612</f>
        <v>183.7</v>
      </c>
      <c r="L9" t="str">
        <f>IF(K9&gt;K8,"↑",IF(K9=K8,"→","↓"))</f>
        <v>→</v>
      </c>
    </row>
    <row r="10" spans="1:12" x14ac:dyDescent="0.2">
      <c r="A10" s="10" t="s">
        <v>14</v>
      </c>
      <c r="B10" t="str">
        <f>IF([1]Absolute!G4613="","-",[1]Absolute!G4613)</f>
        <v>-</v>
      </c>
      <c r="C10" t="s">
        <v>13</v>
      </c>
      <c r="D10" s="22" t="s">
        <v>12</v>
      </c>
      <c r="E10" s="26" t="s">
        <v>88</v>
      </c>
      <c r="F10" s="75" t="s">
        <v>89</v>
      </c>
      <c r="G10" s="10" t="s">
        <v>12</v>
      </c>
      <c r="H10" s="24" t="str">
        <f>IF([1]Absolute!I4613="","-",IF(#REF!="","-",[1]Absolute!I4613))</f>
        <v>-</v>
      </c>
      <c r="I10" s="24" t="str">
        <f>IF([1]Absolute!J4613="","-",IF(#REF!="","-",[1]Absolute!J4613))</f>
        <v>-</v>
      </c>
      <c r="J10" s="23">
        <f>[1]Absolute!K4613</f>
        <v>217.5</v>
      </c>
      <c r="K10" s="25">
        <f>[1]Absolute!L4613</f>
        <v>188.8</v>
      </c>
      <c r="L10" t="str">
        <f t="shared" ref="L10:L17" si="1">IF(K10&gt;K8,"↑",IF(K10=K8,"→","↓"))</f>
        <v>↑</v>
      </c>
    </row>
    <row r="11" spans="1:12" x14ac:dyDescent="0.2">
      <c r="A11" s="10" t="s">
        <v>14</v>
      </c>
      <c r="B11" t="str">
        <f>IF([1]Absolute!G4614="","-",[1]Absolute!G4614)</f>
        <v>-</v>
      </c>
      <c r="C11" t="s">
        <v>13</v>
      </c>
      <c r="D11" s="22" t="s">
        <v>12</v>
      </c>
      <c r="E11" s="26" t="s">
        <v>28</v>
      </c>
      <c r="F11" s="75" t="s">
        <v>29</v>
      </c>
      <c r="G11" s="10" t="s">
        <v>12</v>
      </c>
      <c r="H11" s="24" t="str">
        <f>IF([1]Absolute!I4614="","-",IF(#REF!="","-",[1]Absolute!I4614))</f>
        <v>-</v>
      </c>
      <c r="I11" s="24" t="str">
        <f>IF([1]Absolute!J4614="","-",IF(#REF!="","-",[1]Absolute!J4614))</f>
        <v>-</v>
      </c>
      <c r="J11" s="23">
        <f>[1]Absolute!K4614</f>
        <v>204</v>
      </c>
      <c r="K11" s="25">
        <f>[1]Absolute!L4614</f>
        <v>188.8</v>
      </c>
      <c r="L11" t="str">
        <f t="shared" si="1"/>
        <v>↑</v>
      </c>
    </row>
    <row r="12" spans="1:12" x14ac:dyDescent="0.2">
      <c r="A12" s="10" t="s">
        <v>14</v>
      </c>
      <c r="B12" t="str">
        <f>IF([1]Absolute!G4615="","-",[1]Absolute!G4615)</f>
        <v>-</v>
      </c>
      <c r="C12" t="s">
        <v>13</v>
      </c>
      <c r="D12" s="22" t="s">
        <v>12</v>
      </c>
      <c r="E12" s="26" t="s">
        <v>32</v>
      </c>
      <c r="F12" s="75" t="s">
        <v>33</v>
      </c>
      <c r="G12" s="10" t="s">
        <v>12</v>
      </c>
      <c r="H12" s="24" t="str">
        <f>IF([1]Absolute!I4615="","-",IF(#REF!="","-",[1]Absolute!I4615))</f>
        <v>-</v>
      </c>
      <c r="I12" s="24" t="str">
        <f>IF([1]Absolute!J4615="","-",IF(#REF!="","-",[1]Absolute!J4615))</f>
        <v>-</v>
      </c>
      <c r="J12" s="23">
        <f>[1]Absolute!K4615</f>
        <v>193.8</v>
      </c>
      <c r="K12" s="25">
        <f>[1]Absolute!L4615</f>
        <v>188.8</v>
      </c>
      <c r="L12" t="str">
        <f t="shared" si="1"/>
        <v>→</v>
      </c>
    </row>
    <row r="13" spans="1:12" x14ac:dyDescent="0.2">
      <c r="A13" s="10" t="s">
        <v>14</v>
      </c>
      <c r="B13" t="str">
        <f>IF([1]Absolute!G4616="","-",[1]Absolute!G4616)</f>
        <v>-</v>
      </c>
      <c r="C13" t="s">
        <v>13</v>
      </c>
      <c r="D13" s="22" t="s">
        <v>12</v>
      </c>
      <c r="E13" s="26" t="s">
        <v>34</v>
      </c>
      <c r="F13" s="75" t="s">
        <v>35</v>
      </c>
      <c r="G13" s="10" t="s">
        <v>12</v>
      </c>
      <c r="H13" s="24" t="str">
        <f>IF([1]Absolute!I4616="","-",IF(#REF!="","-",[1]Absolute!I4616))</f>
        <v>-</v>
      </c>
      <c r="I13" s="24" t="str">
        <f>IF([1]Absolute!J4616="","-",IF(#REF!="","-",[1]Absolute!J4616))</f>
        <v>-</v>
      </c>
      <c r="J13" s="23">
        <f>[1]Absolute!K4616</f>
        <v>200</v>
      </c>
      <c r="K13" s="25">
        <f>[1]Absolute!L4616</f>
        <v>188.8</v>
      </c>
      <c r="L13" t="str">
        <f t="shared" si="1"/>
        <v>→</v>
      </c>
    </row>
    <row r="14" spans="1:12" x14ac:dyDescent="0.2">
      <c r="A14" s="10" t="s">
        <v>14</v>
      </c>
      <c r="B14" t="str">
        <f>IF([1]Absolute!G4617="","-",[1]Absolute!G4617)</f>
        <v>-</v>
      </c>
      <c r="C14" t="s">
        <v>13</v>
      </c>
      <c r="D14" s="22" t="s">
        <v>12</v>
      </c>
      <c r="E14" s="26">
        <v>43213</v>
      </c>
      <c r="F14" s="26">
        <v>43214</v>
      </c>
      <c r="G14" s="10" t="s">
        <v>12</v>
      </c>
      <c r="H14" s="24" t="str">
        <f>IF([1]Absolute!I4617="","-",IF(#REF!="","-",[1]Absolute!I4617))</f>
        <v>-</v>
      </c>
      <c r="I14" s="24" t="str">
        <f>IF([1]Absolute!J4617="","-",IF(#REF!="","-",[1]Absolute!J4617))</f>
        <v>-</v>
      </c>
      <c r="J14" s="23">
        <f>[1]Absolute!K4617</f>
        <v>196.6</v>
      </c>
      <c r="K14" s="25">
        <f>[1]Absolute!L4617</f>
        <v>185.6</v>
      </c>
      <c r="L14" t="str">
        <f t="shared" si="1"/>
        <v>↓</v>
      </c>
    </row>
    <row r="15" spans="1:12" x14ac:dyDescent="0.2">
      <c r="A15" s="10" t="s">
        <v>14</v>
      </c>
      <c r="B15" t="str">
        <f>IF([1]Absolute!G4618="","-",[1]Absolute!G4618)</f>
        <v>-</v>
      </c>
      <c r="C15" t="s">
        <v>13</v>
      </c>
      <c r="D15" s="22" t="s">
        <v>12</v>
      </c>
      <c r="E15" s="26" t="s">
        <v>36</v>
      </c>
      <c r="F15" s="26" t="s">
        <v>37</v>
      </c>
      <c r="G15" s="10" t="s">
        <v>12</v>
      </c>
      <c r="H15" s="24" t="str">
        <f>IF([1]Absolute!I4618="","-",IF(#REF!="","-",[1]Absolute!I4618))</f>
        <v>-</v>
      </c>
      <c r="I15" s="24" t="str">
        <f>IF([1]Absolute!J4618="","-",IF(#REF!="","-",[1]Absolute!J4618))</f>
        <v>-</v>
      </c>
      <c r="J15" s="23">
        <f>[1]Absolute!K4618</f>
        <v>193.4</v>
      </c>
      <c r="K15" s="25">
        <f>[1]Absolute!L4618</f>
        <v>185.6</v>
      </c>
      <c r="L15" t="str">
        <f t="shared" si="1"/>
        <v>↓</v>
      </c>
    </row>
    <row r="16" spans="1:12" x14ac:dyDescent="0.2">
      <c r="A16" s="10" t="s">
        <v>14</v>
      </c>
      <c r="B16" t="str">
        <f>IF([1]Absolute!G4619="","-",[1]Absolute!G4619)</f>
        <v>-</v>
      </c>
      <c r="C16" t="s">
        <v>13</v>
      </c>
      <c r="D16" s="22" t="s">
        <v>12</v>
      </c>
      <c r="E16" s="26" t="s">
        <v>17</v>
      </c>
      <c r="F16" s="26" t="s">
        <v>38</v>
      </c>
      <c r="G16" s="10" t="s">
        <v>12</v>
      </c>
      <c r="H16" s="24" t="str">
        <f>IF([1]Absolute!I4619="","-",IF(#REF!="","-",[1]Absolute!I4619))</f>
        <v>-</v>
      </c>
      <c r="I16" s="24" t="str">
        <f>IF([1]Absolute!J4619="","-",IF(#REF!="","-",[1]Absolute!J4619))</f>
        <v>-</v>
      </c>
      <c r="J16" s="23">
        <f>[1]Absolute!K4619</f>
        <v>180</v>
      </c>
      <c r="K16" s="25">
        <f>[1]Absolute!L4619</f>
        <v>185.6</v>
      </c>
      <c r="L16" t="str">
        <f t="shared" si="1"/>
        <v>→</v>
      </c>
    </row>
    <row r="17" spans="1:12" x14ac:dyDescent="0.2">
      <c r="A17" s="10" t="s">
        <v>14</v>
      </c>
      <c r="B17" t="str">
        <f>IF([1]Absolute!G4620="","-",[1]Absolute!G4620)</f>
        <v>-</v>
      </c>
      <c r="C17" t="s">
        <v>13</v>
      </c>
      <c r="D17" s="22" t="s">
        <v>12</v>
      </c>
      <c r="E17" s="26" t="s">
        <v>40</v>
      </c>
      <c r="F17" s="26" t="s">
        <v>41</v>
      </c>
      <c r="G17" s="10" t="s">
        <v>12</v>
      </c>
      <c r="H17" s="24" t="str">
        <f>IF([1]Absolute!I4620="","-",IF(#REF!="","-",[1]Absolute!I4620))</f>
        <v>-</v>
      </c>
      <c r="I17" s="24" t="str">
        <f>IF([1]Absolute!J4620="","-",IF(#REF!="","-",[1]Absolute!J4620))</f>
        <v>-</v>
      </c>
      <c r="J17" s="23">
        <f>[1]Absolute!K4620</f>
        <v>184.2</v>
      </c>
      <c r="K17" s="25">
        <f>[1]Absolute!L4620</f>
        <v>185.6</v>
      </c>
      <c r="L17" t="str">
        <f t="shared" si="1"/>
        <v>→</v>
      </c>
    </row>
  </sheetData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>
    <tabColor indexed="11"/>
  </sheetPr>
  <dimension ref="A1:I17"/>
  <sheetViews>
    <sheetView topLeftCell="A124" workbookViewId="0">
      <selection activeCell="A20" sqref="A20:XFD57"/>
    </sheetView>
  </sheetViews>
  <sheetFormatPr defaultRowHeight="12.75" x14ac:dyDescent="0.2"/>
  <cols>
    <col min="1" max="1" width="17.28515625" customWidth="1"/>
    <col min="2" max="2" width="24.7109375" customWidth="1"/>
    <col min="4" max="4" width="12.7109375" customWidth="1"/>
    <col min="5" max="6" width="18.140625" customWidth="1"/>
    <col min="7" max="7" width="23.140625" customWidth="1"/>
    <col min="8" max="8" width="24.140625" customWidth="1"/>
    <col min="9" max="9" width="17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90</v>
      </c>
      <c r="B3" s="7"/>
      <c r="C3" s="9"/>
      <c r="D3" s="9"/>
      <c r="E3" s="9"/>
      <c r="F3" s="9"/>
      <c r="G3" s="9"/>
      <c r="H3" s="7"/>
      <c r="I3" s="9"/>
    </row>
    <row r="4" spans="1:9" x14ac:dyDescent="0.2">
      <c r="A4" t="str">
        <f>INGBSK!A4</f>
        <v>Michał Sobolewski</v>
      </c>
      <c r="B4" t="s">
        <v>110</v>
      </c>
      <c r="C4" s="10" t="s">
        <v>13</v>
      </c>
      <c r="D4" s="22" t="s">
        <v>12</v>
      </c>
      <c r="E4" s="22" t="s">
        <v>18</v>
      </c>
      <c r="F4" s="22" t="s">
        <v>19</v>
      </c>
      <c r="G4" s="10" t="s">
        <v>32</v>
      </c>
      <c r="H4" s="23">
        <f>INGBSK!J4</f>
        <v>203.7</v>
      </c>
      <c r="I4" s="30">
        <f>IF(B4="-","-",IF(B5="","-",[1]Relative!J4603))</f>
        <v>0</v>
      </c>
    </row>
    <row r="5" spans="1:9" x14ac:dyDescent="0.2">
      <c r="A5" t="str">
        <f>INGBSK!A5</f>
        <v>Michał Sobolewski</v>
      </c>
      <c r="B5" t="str">
        <f>IF([1]Relative!H4604="","-",[1]Relative!H4604)</f>
        <v>-</v>
      </c>
      <c r="C5" s="10" t="s">
        <v>13</v>
      </c>
      <c r="D5" s="22" t="s">
        <v>12</v>
      </c>
      <c r="E5" s="26" t="s">
        <v>20</v>
      </c>
      <c r="F5" s="26" t="s">
        <v>21</v>
      </c>
      <c r="G5" s="10" t="s">
        <v>12</v>
      </c>
      <c r="H5" s="23">
        <f>INGBSK!J5</f>
        <v>199.5</v>
      </c>
      <c r="I5" s="30" t="str">
        <f>IF(B5="-","-",IF(B6="","-",[1]Relative!J4604))</f>
        <v>-</v>
      </c>
    </row>
    <row r="6" spans="1:9" x14ac:dyDescent="0.2">
      <c r="A6" t="str">
        <f>INGBSK!A6</f>
        <v>Michał Sobolewski</v>
      </c>
      <c r="B6" t="str">
        <f>IF([1]Relative!H4605="","-",[1]Relative!H4605)</f>
        <v>-</v>
      </c>
      <c r="C6" s="10" t="s">
        <v>13</v>
      </c>
      <c r="D6" s="22" t="s">
        <v>12</v>
      </c>
      <c r="E6" s="26" t="s">
        <v>86</v>
      </c>
      <c r="F6" s="26" t="s">
        <v>87</v>
      </c>
      <c r="G6" s="10" t="s">
        <v>12</v>
      </c>
      <c r="H6" s="23">
        <f>INGBSK!J6</f>
        <v>194.5</v>
      </c>
      <c r="I6" s="30" t="str">
        <f>IF(B6="-","-",IF(B7="","-",[1]Relative!J4605))</f>
        <v>-</v>
      </c>
    </row>
    <row r="7" spans="1:9" x14ac:dyDescent="0.2">
      <c r="A7" t="str">
        <f>INGBSK!A7</f>
        <v>Michał Sobolewski</v>
      </c>
      <c r="B7" t="str">
        <f>IF([1]Relative!H4606="","-",[1]Relative!H4606)</f>
        <v>-</v>
      </c>
      <c r="C7" s="10" t="s">
        <v>13</v>
      </c>
      <c r="D7" s="22" t="s">
        <v>12</v>
      </c>
      <c r="E7" s="26" t="s">
        <v>22</v>
      </c>
      <c r="F7" s="26" t="s">
        <v>23</v>
      </c>
      <c r="G7" s="10" t="s">
        <v>12</v>
      </c>
      <c r="H7" s="23">
        <f>INGBSK!J7</f>
        <v>202</v>
      </c>
      <c r="I7" s="30" t="str">
        <f>IF(B7="-","-",IF(B8="","-",[1]Relative!J4606))</f>
        <v>-</v>
      </c>
    </row>
    <row r="8" spans="1:9" x14ac:dyDescent="0.2">
      <c r="A8" t="str">
        <f>INGBSK!A8</f>
        <v>Michał Sobolewski</v>
      </c>
      <c r="B8" t="str">
        <f>IF([1]Relative!H4607="","-",[1]Relative!H4607)</f>
        <v>-</v>
      </c>
      <c r="C8" s="10" t="s">
        <v>13</v>
      </c>
      <c r="D8" s="22" t="s">
        <v>12</v>
      </c>
      <c r="E8" s="26" t="s">
        <v>24</v>
      </c>
      <c r="F8" s="26" t="s">
        <v>25</v>
      </c>
      <c r="G8" s="10" t="s">
        <v>12</v>
      </c>
      <c r="H8" s="23">
        <f>INGBSK!J8</f>
        <v>205</v>
      </c>
      <c r="I8" s="30" t="str">
        <f>IF(B8="-","-",IF(B9="","-",[1]Relative!J4607))</f>
        <v>-</v>
      </c>
    </row>
    <row r="9" spans="1:9" x14ac:dyDescent="0.2">
      <c r="A9" t="str">
        <f>INGBSK!A9</f>
        <v>Michał Sobolewski</v>
      </c>
      <c r="B9" t="str">
        <f>IF([1]Relative!H4608="","-",[1]Relative!H4608)</f>
        <v>-</v>
      </c>
      <c r="C9" s="10" t="s">
        <v>13</v>
      </c>
      <c r="D9" s="22" t="s">
        <v>12</v>
      </c>
      <c r="E9" s="26" t="s">
        <v>26</v>
      </c>
      <c r="F9" s="26" t="s">
        <v>27</v>
      </c>
      <c r="G9" s="10" t="s">
        <v>12</v>
      </c>
      <c r="H9" s="23">
        <f>INGBSK!J9</f>
        <v>216.5</v>
      </c>
      <c r="I9" s="30" t="str">
        <f>IF(B9="-","-",IF(B10="","-",[1]Relative!J4608))</f>
        <v>-</v>
      </c>
    </row>
    <row r="10" spans="1:9" x14ac:dyDescent="0.2">
      <c r="A10" t="str">
        <f>INGBSK!A10</f>
        <v>Michał Sobolewski</v>
      </c>
      <c r="B10" t="str">
        <f>IF([1]Relative!H4609="","-",[1]Relative!H4609)</f>
        <v>-</v>
      </c>
      <c r="C10" s="10" t="s">
        <v>13</v>
      </c>
      <c r="D10" s="22" t="s">
        <v>12</v>
      </c>
      <c r="E10" s="26" t="s">
        <v>88</v>
      </c>
      <c r="F10" s="26" t="s">
        <v>89</v>
      </c>
      <c r="G10" s="10" t="s">
        <v>12</v>
      </c>
      <c r="H10" s="23">
        <f>INGBSK!J10</f>
        <v>217.5</v>
      </c>
      <c r="I10" s="30" t="str">
        <f>IF(B10="-","-",IF(B11="","-",[1]Relative!J4609))</f>
        <v>-</v>
      </c>
    </row>
    <row r="11" spans="1:9" x14ac:dyDescent="0.2">
      <c r="A11" t="str">
        <f>INGBSK!A11</f>
        <v>Michał Sobolewski</v>
      </c>
      <c r="B11" t="str">
        <f>IF([1]Relative!H4610="","-",[1]Relative!H4610)</f>
        <v>-</v>
      </c>
      <c r="C11" s="10" t="s">
        <v>13</v>
      </c>
      <c r="D11" s="22" t="s">
        <v>12</v>
      </c>
      <c r="E11" s="26" t="s">
        <v>28</v>
      </c>
      <c r="F11" s="26" t="s">
        <v>29</v>
      </c>
      <c r="G11" s="10" t="s">
        <v>12</v>
      </c>
      <c r="H11" s="23">
        <f>INGBSK!J11</f>
        <v>204</v>
      </c>
      <c r="I11" s="30" t="str">
        <f>IF(B11="-","-",IF(B12="","-",[1]Relative!J4610))</f>
        <v>-</v>
      </c>
    </row>
    <row r="12" spans="1:9" x14ac:dyDescent="0.2">
      <c r="A12" t="str">
        <f>INGBSK!A12</f>
        <v>Michał Sobolewski</v>
      </c>
      <c r="B12" t="str">
        <f>IF([1]Relative!H4611="","-",[1]Relative!H4611)</f>
        <v>Neutral</v>
      </c>
      <c r="C12" s="10" t="s">
        <v>13</v>
      </c>
      <c r="D12" s="26" t="s">
        <v>32</v>
      </c>
      <c r="E12" s="26" t="s">
        <v>12</v>
      </c>
      <c r="F12" s="26" t="s">
        <v>33</v>
      </c>
      <c r="G12" s="10" t="s">
        <v>77</v>
      </c>
      <c r="H12" s="23">
        <f>INGBSK!J12</f>
        <v>193.8</v>
      </c>
      <c r="I12" s="30">
        <f>IF(B12="-","-",IF(B13="","-",[1]Relative!J4611))</f>
        <v>1.1803423040991579E-2</v>
      </c>
    </row>
    <row r="13" spans="1:9" x14ac:dyDescent="0.2">
      <c r="A13" t="str">
        <f>INGBSK!A13</f>
        <v>Michał Sobolewski</v>
      </c>
      <c r="B13" t="str">
        <f>IF([1]Relative!H4612="","-",[1]Relative!H4612)</f>
        <v>-</v>
      </c>
      <c r="C13" s="10" t="s">
        <v>13</v>
      </c>
      <c r="D13" s="22" t="s">
        <v>12</v>
      </c>
      <c r="E13" s="22" t="s">
        <v>34</v>
      </c>
      <c r="F13" s="26" t="s">
        <v>35</v>
      </c>
      <c r="G13" s="10" t="s">
        <v>12</v>
      </c>
      <c r="H13" s="23">
        <f>INGBSK!J13</f>
        <v>200</v>
      </c>
      <c r="I13" s="30" t="str">
        <f>IF(B13="-","-",IF(B14="","-",[1]Relative!J4612))</f>
        <v>-</v>
      </c>
    </row>
    <row r="14" spans="1:9" x14ac:dyDescent="0.2">
      <c r="A14" t="str">
        <f>INGBSK!A14</f>
        <v>Michał Sobolewski</v>
      </c>
      <c r="B14" t="str">
        <f>IF([1]Relative!H4613="","-",[1]Relative!H4613)</f>
        <v>-</v>
      </c>
      <c r="C14" s="10" t="s">
        <v>13</v>
      </c>
      <c r="D14" s="22" t="s">
        <v>12</v>
      </c>
      <c r="E14" s="26">
        <v>43213</v>
      </c>
      <c r="F14" s="26">
        <v>43214</v>
      </c>
      <c r="G14" s="10" t="s">
        <v>12</v>
      </c>
      <c r="H14" s="23">
        <f>INGBSK!J14</f>
        <v>196.6</v>
      </c>
      <c r="I14" s="30" t="str">
        <f>IF(B14="-","-",IF(B18="","-",[1]Relative!J4613))</f>
        <v>-</v>
      </c>
    </row>
    <row r="15" spans="1:9" x14ac:dyDescent="0.2">
      <c r="A15" t="str">
        <f>INGBSK!A15</f>
        <v>Michał Sobolewski</v>
      </c>
      <c r="B15" t="str">
        <f>IF([1]Relative!H4614="","-",[1]Relative!H4614)</f>
        <v>-</v>
      </c>
      <c r="C15" s="10" t="s">
        <v>13</v>
      </c>
      <c r="D15" s="22" t="s">
        <v>12</v>
      </c>
      <c r="E15" s="26" t="s">
        <v>36</v>
      </c>
      <c r="F15" s="26" t="s">
        <v>37</v>
      </c>
      <c r="G15" s="10" t="s">
        <v>12</v>
      </c>
      <c r="H15" s="23">
        <f>INGBSK!J15</f>
        <v>193.4</v>
      </c>
      <c r="I15" s="30" t="str">
        <f>IF(B15="-","-",IF(B19="","-",[1]Relative!J4614))</f>
        <v>-</v>
      </c>
    </row>
    <row r="16" spans="1:9" x14ac:dyDescent="0.2">
      <c r="A16" t="str">
        <f>INGBSK!A16</f>
        <v>Michał Sobolewski</v>
      </c>
      <c r="B16" t="str">
        <f>IF([1]Relative!H4615="","-",[1]Relative!H4615)</f>
        <v>-</v>
      </c>
      <c r="C16" s="10" t="s">
        <v>13</v>
      </c>
      <c r="D16" s="22" t="s">
        <v>12</v>
      </c>
      <c r="E16" s="26" t="s">
        <v>17</v>
      </c>
      <c r="F16" s="26" t="s">
        <v>38</v>
      </c>
      <c r="G16" s="10" t="s">
        <v>12</v>
      </c>
      <c r="H16" s="23">
        <f>INGBSK!J16</f>
        <v>180</v>
      </c>
      <c r="I16" s="30" t="str">
        <f>IF(B16="-","-",IF(#REF!="","-",[1]Relative!J4615))</f>
        <v>-</v>
      </c>
    </row>
    <row r="17" spans="1:9" x14ac:dyDescent="0.2">
      <c r="A17" t="str">
        <f>INGBSK!A17</f>
        <v>Michał Sobolewski</v>
      </c>
      <c r="B17" t="str">
        <f>IF([1]Relative!H4616="","-",[1]Relative!H4616)</f>
        <v>-</v>
      </c>
      <c r="C17" s="10" t="s">
        <v>13</v>
      </c>
      <c r="D17" s="22" t="s">
        <v>12</v>
      </c>
      <c r="E17" s="26" t="s">
        <v>40</v>
      </c>
      <c r="F17" s="26" t="s">
        <v>41</v>
      </c>
      <c r="G17" s="10" t="s">
        <v>12</v>
      </c>
      <c r="H17" s="23">
        <f>INGBSK!J17</f>
        <v>184.2</v>
      </c>
      <c r="I17" s="30" t="str">
        <f>IF(B17="-","-",IF(#REF!="","-",[1]Relative!J4616))</f>
        <v>-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>
    <tabColor indexed="11"/>
  </sheetPr>
  <dimension ref="A1:L17"/>
  <sheetViews>
    <sheetView topLeftCell="A125" workbookViewId="0">
      <selection activeCell="A18" sqref="A18:XFD57"/>
    </sheetView>
  </sheetViews>
  <sheetFormatPr defaultRowHeight="12.75" x14ac:dyDescent="0.2"/>
  <cols>
    <col min="1" max="1" width="16.85546875" customWidth="1"/>
    <col min="2" max="2" width="17.28515625" bestFit="1" customWidth="1"/>
    <col min="4" max="4" width="10.140625" bestFit="1" customWidth="1"/>
    <col min="5" max="5" width="15.7109375" bestFit="1" customWidth="1"/>
    <col min="6" max="6" width="15.7109375" customWidth="1"/>
    <col min="7" max="7" width="23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90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33" t="s">
        <v>14</v>
      </c>
      <c r="B4" s="33" t="s">
        <v>66</v>
      </c>
      <c r="C4" s="33" t="s">
        <v>13</v>
      </c>
      <c r="D4" s="34" t="s">
        <v>12</v>
      </c>
      <c r="E4" s="34" t="s">
        <v>18</v>
      </c>
      <c r="F4" s="34" t="s">
        <v>19</v>
      </c>
      <c r="G4" s="34" t="s">
        <v>24</v>
      </c>
      <c r="H4" s="35" t="str">
        <f>IF([1]Absolute!I4768="","-",IF($B4="","-",[1]Absolute!I4768))</f>
        <v>-</v>
      </c>
      <c r="I4" s="35" t="str">
        <f>IF([1]Absolute!J4768="","-",IF($B4="","-",[1]Absolute!J4768))</f>
        <v>-</v>
      </c>
      <c r="J4" s="36">
        <f>[1]Absolute!K4768</f>
        <v>7.23</v>
      </c>
      <c r="K4" s="37">
        <f>[1]Absolute!L4768</f>
        <v>7.93</v>
      </c>
      <c r="L4" s="41" t="s">
        <v>13</v>
      </c>
    </row>
    <row r="5" spans="1:12" x14ac:dyDescent="0.2">
      <c r="A5" s="33" t="s">
        <v>14</v>
      </c>
      <c r="B5" s="33" t="str">
        <f>IF([1]Absolute!G4769="","-",[1]Absolute!G4769)</f>
        <v>-</v>
      </c>
      <c r="C5" s="33" t="s">
        <v>13</v>
      </c>
      <c r="D5" s="34" t="s">
        <v>12</v>
      </c>
      <c r="E5" s="38" t="s">
        <v>20</v>
      </c>
      <c r="F5" s="38" t="s">
        <v>21</v>
      </c>
      <c r="G5" s="34" t="s">
        <v>12</v>
      </c>
      <c r="H5" s="35" t="str">
        <f>IF([1]Absolute!I4769="","-",IF($B5="","-",[1]Absolute!I4769))</f>
        <v>-</v>
      </c>
      <c r="I5" s="35" t="str">
        <f>IF([1]Absolute!J4769="","-",IF($B5="","-",[1]Absolute!J4769))</f>
        <v>-</v>
      </c>
      <c r="J5" s="36">
        <f>[1]Absolute!K4769</f>
        <v>7.73</v>
      </c>
      <c r="K5" s="37">
        <f>[1]Absolute!L4769</f>
        <v>7.93</v>
      </c>
      <c r="L5" s="41" t="str">
        <f t="shared" ref="L5:L15" si="0">IF(K5&gt;K4,"↑",IF(K5=K4,"→","↓"))</f>
        <v>→</v>
      </c>
    </row>
    <row r="6" spans="1:12" x14ac:dyDescent="0.2">
      <c r="A6" s="33" t="s">
        <v>14</v>
      </c>
      <c r="B6" s="33" t="str">
        <f>IF([1]Absolute!G4770="","-",[1]Absolute!G4770)</f>
        <v>-</v>
      </c>
      <c r="C6" s="33" t="s">
        <v>13</v>
      </c>
      <c r="D6" s="34" t="s">
        <v>12</v>
      </c>
      <c r="E6" s="38" t="s">
        <v>48</v>
      </c>
      <c r="F6" s="38" t="s">
        <v>49</v>
      </c>
      <c r="G6" s="34" t="s">
        <v>12</v>
      </c>
      <c r="H6" s="35" t="str">
        <f>IF([1]Absolute!I4770="","-",IF($B6="","-",[1]Absolute!I4770))</f>
        <v>-</v>
      </c>
      <c r="I6" s="35" t="str">
        <f>IF([1]Absolute!J4770="","-",IF($B6="","-",[1]Absolute!J4770))</f>
        <v>-</v>
      </c>
      <c r="J6" s="36">
        <f>[1]Absolute!K4770</f>
        <v>7.61</v>
      </c>
      <c r="K6" s="37">
        <f>[1]Absolute!L4770</f>
        <v>7.93</v>
      </c>
      <c r="L6" s="41" t="str">
        <f t="shared" si="0"/>
        <v>→</v>
      </c>
    </row>
    <row r="7" spans="1:12" x14ac:dyDescent="0.2">
      <c r="A7" s="33" t="s">
        <v>14</v>
      </c>
      <c r="B7" s="33" t="str">
        <f>IF([1]Absolute!G4771="","-",[1]Absolute!G4771)</f>
        <v>-</v>
      </c>
      <c r="C7" s="33" t="s">
        <v>13</v>
      </c>
      <c r="D7" s="34" t="s">
        <v>12</v>
      </c>
      <c r="E7" s="38" t="s">
        <v>22</v>
      </c>
      <c r="F7" s="38" t="s">
        <v>23</v>
      </c>
      <c r="G7" s="34" t="s">
        <v>12</v>
      </c>
      <c r="H7" s="35" t="str">
        <f>IF([1]Absolute!I4771="","-",IF($B7="","-",[1]Absolute!I4771))</f>
        <v>-</v>
      </c>
      <c r="I7" s="35" t="str">
        <f>IF([1]Absolute!J4771="","-",IF($B7="","-",[1]Absolute!J4771))</f>
        <v>-</v>
      </c>
      <c r="J7" s="36">
        <f>[1]Absolute!K4771</f>
        <v>8.19</v>
      </c>
      <c r="K7" s="37">
        <f>[1]Absolute!L4771</f>
        <v>7.93</v>
      </c>
      <c r="L7" s="41" t="str">
        <f t="shared" si="0"/>
        <v>→</v>
      </c>
    </row>
    <row r="8" spans="1:12" x14ac:dyDescent="0.2">
      <c r="A8" s="33" t="s">
        <v>14</v>
      </c>
      <c r="B8" s="33" t="str">
        <f>IF([1]Absolute!G4772="","-",[1]Absolute!G4772)</f>
        <v>Buy</v>
      </c>
      <c r="C8" s="33" t="s">
        <v>16</v>
      </c>
      <c r="D8" s="34" t="s">
        <v>24</v>
      </c>
      <c r="E8" s="38" t="s">
        <v>12</v>
      </c>
      <c r="F8" s="38" t="s">
        <v>25</v>
      </c>
      <c r="G8" s="34" t="s">
        <v>56</v>
      </c>
      <c r="H8" s="35">
        <f>IF([1]Absolute!I4772="","-",IF($B8="","-",[1]Absolute!I4772))</f>
        <v>7.2619047619047583E-2</v>
      </c>
      <c r="I8" s="35">
        <f>IF([1]Absolute!J4772="","-",IF($B8="","-",[1]Absolute!J4772))</f>
        <v>0.12573919983035142</v>
      </c>
      <c r="J8" s="36">
        <f>[1]Absolute!K4772</f>
        <v>8.4</v>
      </c>
      <c r="K8" s="37">
        <f>[1]Absolute!L4772</f>
        <v>9.9</v>
      </c>
      <c r="L8" s="41" t="str">
        <f t="shared" si="0"/>
        <v>↑</v>
      </c>
    </row>
    <row r="9" spans="1:12" x14ac:dyDescent="0.2">
      <c r="A9" s="33" t="s">
        <v>14</v>
      </c>
      <c r="B9" s="33" t="str">
        <f>IF([1]Absolute!G4773="","-",[1]Absolute!G4773)</f>
        <v>-</v>
      </c>
      <c r="C9" s="33" t="s">
        <v>13</v>
      </c>
      <c r="D9" s="34" t="s">
        <v>12</v>
      </c>
      <c r="E9" s="38" t="s">
        <v>26</v>
      </c>
      <c r="F9" s="38" t="s">
        <v>27</v>
      </c>
      <c r="G9" s="34" t="s">
        <v>12</v>
      </c>
      <c r="H9" s="35" t="str">
        <f>IF([1]Absolute!I4773="","-",IF($B9="","-",[1]Absolute!I4773))</f>
        <v>-</v>
      </c>
      <c r="I9" s="35" t="str">
        <f>IF([1]Absolute!J4773="","-",IF($B9="","-",[1]Absolute!J4773))</f>
        <v>-</v>
      </c>
      <c r="J9" s="36">
        <f>[1]Absolute!K4773</f>
        <v>9.07</v>
      </c>
      <c r="K9" s="37">
        <f>[1]Absolute!L4773</f>
        <v>9.9</v>
      </c>
      <c r="L9" s="41" t="str">
        <f t="shared" si="0"/>
        <v>→</v>
      </c>
    </row>
    <row r="10" spans="1:12" x14ac:dyDescent="0.2">
      <c r="A10" s="33" t="s">
        <v>14</v>
      </c>
      <c r="B10" s="33" t="str">
        <f>IF([1]Absolute!G4774="","-",[1]Absolute!G4774)</f>
        <v>-</v>
      </c>
      <c r="C10" s="33" t="s">
        <v>13</v>
      </c>
      <c r="D10" s="34" t="s">
        <v>12</v>
      </c>
      <c r="E10" s="38" t="s">
        <v>28</v>
      </c>
      <c r="F10" s="38" t="s">
        <v>29</v>
      </c>
      <c r="G10" s="34" t="s">
        <v>12</v>
      </c>
      <c r="H10" s="35" t="str">
        <f>IF([1]Absolute!I4774="","-",IF($B10="","-",[1]Absolute!I4774))</f>
        <v>-</v>
      </c>
      <c r="I10" s="35" t="str">
        <f>IF([1]Absolute!J4774="","-",IF($B10="","-",[1]Absolute!J4774))</f>
        <v>-</v>
      </c>
      <c r="J10" s="36">
        <f>[1]Absolute!K4774</f>
        <v>8.77</v>
      </c>
      <c r="K10" s="37">
        <f>[1]Absolute!L4774</f>
        <v>9.9</v>
      </c>
      <c r="L10" s="41" t="str">
        <f t="shared" si="0"/>
        <v>→</v>
      </c>
    </row>
    <row r="11" spans="1:12" x14ac:dyDescent="0.2">
      <c r="A11" s="33" t="s">
        <v>14</v>
      </c>
      <c r="B11" s="33" t="str">
        <f>IF([1]Absolute!G4775="","-",[1]Absolute!G4775)</f>
        <v>-</v>
      </c>
      <c r="C11" s="33" t="s">
        <v>13</v>
      </c>
      <c r="D11" s="34" t="s">
        <v>12</v>
      </c>
      <c r="E11" s="38" t="s">
        <v>32</v>
      </c>
      <c r="F11" s="38" t="s">
        <v>33</v>
      </c>
      <c r="G11" s="34" t="s">
        <v>12</v>
      </c>
      <c r="H11" s="35" t="str">
        <f>IF([1]Absolute!I4775="","-",IF($B11="","-",[1]Absolute!I4775))</f>
        <v>-</v>
      </c>
      <c r="I11" s="35" t="str">
        <f>IF([1]Absolute!J4775="","-",IF($B11="","-",[1]Absolute!J4775))</f>
        <v>-</v>
      </c>
      <c r="J11" s="36">
        <f>[1]Absolute!K4775</f>
        <v>8.69</v>
      </c>
      <c r="K11" s="37">
        <f>[1]Absolute!L4775</f>
        <v>9.9</v>
      </c>
      <c r="L11" s="41" t="str">
        <f t="shared" si="0"/>
        <v>→</v>
      </c>
    </row>
    <row r="12" spans="1:12" x14ac:dyDescent="0.2">
      <c r="A12" s="33" t="s">
        <v>14</v>
      </c>
      <c r="B12" s="33" t="str">
        <f>IF([1]Absolute!G4776="","-",[1]Absolute!G4776)</f>
        <v>-</v>
      </c>
      <c r="C12" s="33" t="s">
        <v>13</v>
      </c>
      <c r="D12" s="34" t="s">
        <v>12</v>
      </c>
      <c r="E12" s="38" t="s">
        <v>34</v>
      </c>
      <c r="F12" s="38" t="s">
        <v>35</v>
      </c>
      <c r="G12" s="34" t="s">
        <v>12</v>
      </c>
      <c r="H12" s="35" t="str">
        <f>IF([1]Absolute!I4776="","-",IF($B12="","-",[1]Absolute!I4776))</f>
        <v>-</v>
      </c>
      <c r="I12" s="35" t="str">
        <f>IF([1]Absolute!J4776="","-",IF($B12="","-",[1]Absolute!J4776))</f>
        <v>-</v>
      </c>
      <c r="J12" s="36">
        <f>[1]Absolute!K4776</f>
        <v>8.52</v>
      </c>
      <c r="K12" s="37">
        <f>[1]Absolute!L4776</f>
        <v>9.9</v>
      </c>
      <c r="L12" s="41" t="str">
        <f t="shared" si="0"/>
        <v>→</v>
      </c>
    </row>
    <row r="13" spans="1:12" x14ac:dyDescent="0.2">
      <c r="A13" s="33" t="s">
        <v>14</v>
      </c>
      <c r="B13" s="33" t="str">
        <f>IF([1]Absolute!G4777="","-",[1]Absolute!G4777)</f>
        <v>-</v>
      </c>
      <c r="C13" s="33" t="s">
        <v>13</v>
      </c>
      <c r="D13" s="34" t="s">
        <v>12</v>
      </c>
      <c r="E13" s="38" t="s">
        <v>36</v>
      </c>
      <c r="F13" s="38" t="s">
        <v>37</v>
      </c>
      <c r="G13" s="34" t="s">
        <v>12</v>
      </c>
      <c r="H13" s="35" t="str">
        <f>IF([1]Absolute!I4777="","-",IF($B13="","-",[1]Absolute!I4777))</f>
        <v>-</v>
      </c>
      <c r="I13" s="35" t="str">
        <f>IF([1]Absolute!J4777="","-",IF($B13="","-",[1]Absolute!J4777))</f>
        <v>-</v>
      </c>
      <c r="J13" s="36">
        <f>[1]Absolute!K4777</f>
        <v>8.39</v>
      </c>
      <c r="K13" s="37">
        <f>[1]Absolute!L4777</f>
        <v>9.9</v>
      </c>
      <c r="L13" s="41" t="str">
        <f t="shared" si="0"/>
        <v>→</v>
      </c>
    </row>
    <row r="14" spans="1:12" x14ac:dyDescent="0.2">
      <c r="A14" s="33" t="s">
        <v>14</v>
      </c>
      <c r="B14" s="33" t="str">
        <f>IF([1]Absolute!G4778="","-",[1]Absolute!G4778)</f>
        <v>-</v>
      </c>
      <c r="C14" s="33" t="s">
        <v>13</v>
      </c>
      <c r="D14" s="34" t="s">
        <v>12</v>
      </c>
      <c r="E14" s="38" t="s">
        <v>17</v>
      </c>
      <c r="F14" s="38" t="s">
        <v>38</v>
      </c>
      <c r="G14" s="34" t="s">
        <v>12</v>
      </c>
      <c r="H14" s="35" t="str">
        <f>IF([1]Absolute!I4778="","-",IF($B14="","-",[1]Absolute!I4778))</f>
        <v>-</v>
      </c>
      <c r="I14" s="35" t="str">
        <f>IF([1]Absolute!J4778="","-",IF($B14="","-",[1]Absolute!J4778))</f>
        <v>-</v>
      </c>
      <c r="J14" s="36">
        <f>[1]Absolute!K4778</f>
        <v>7.96</v>
      </c>
      <c r="K14" s="37">
        <f>[1]Absolute!L4778</f>
        <v>9.9</v>
      </c>
      <c r="L14" s="41" t="str">
        <f t="shared" si="0"/>
        <v>→</v>
      </c>
    </row>
    <row r="15" spans="1:12" x14ac:dyDescent="0.2">
      <c r="A15" s="33" t="s">
        <v>14</v>
      </c>
      <c r="B15" s="33" t="str">
        <f>IF([1]Absolute!G4779="","-",[1]Absolute!G4779)</f>
        <v>-</v>
      </c>
      <c r="C15" s="33" t="s">
        <v>13</v>
      </c>
      <c r="D15" s="34" t="s">
        <v>12</v>
      </c>
      <c r="E15" s="38" t="s">
        <v>40</v>
      </c>
      <c r="F15" s="38" t="s">
        <v>41</v>
      </c>
      <c r="G15" s="34" t="s">
        <v>12</v>
      </c>
      <c r="H15" s="35" t="str">
        <f>IF([1]Absolute!I4779="","-",IF($B15="","-",[1]Absolute!I4779))</f>
        <v>-</v>
      </c>
      <c r="I15" s="35" t="str">
        <f>IF([1]Absolute!J4779="","-",IF($B15="","-",[1]Absolute!J4779))</f>
        <v>-</v>
      </c>
      <c r="J15" s="36">
        <f>[1]Absolute!K4779</f>
        <v>9.01</v>
      </c>
      <c r="K15" s="37">
        <f>[1]Absolute!L4779</f>
        <v>9.9</v>
      </c>
      <c r="L15" s="41" t="str">
        <f t="shared" si="0"/>
        <v>→</v>
      </c>
    </row>
    <row r="16" spans="1:12" x14ac:dyDescent="0.2">
      <c r="D16" s="22"/>
      <c r="E16" s="22"/>
      <c r="F16" s="22"/>
      <c r="G16" s="10"/>
      <c r="H16" s="24"/>
      <c r="I16" s="24"/>
      <c r="J16" s="23"/>
      <c r="K16" s="25"/>
    </row>
    <row r="17" spans="4:11" x14ac:dyDescent="0.2">
      <c r="D17" s="22"/>
      <c r="E17" s="22"/>
      <c r="F17" s="22"/>
      <c r="G17" s="10"/>
      <c r="H17" s="24"/>
      <c r="I17" s="24"/>
      <c r="J17" s="23"/>
      <c r="K17" s="25"/>
    </row>
  </sheetData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>
    <tabColor indexed="11"/>
  </sheetPr>
  <dimension ref="A1:I17"/>
  <sheetViews>
    <sheetView topLeftCell="A121" workbookViewId="0">
      <selection activeCell="A18" sqref="A18:XFD57"/>
    </sheetView>
  </sheetViews>
  <sheetFormatPr defaultRowHeight="12.75" x14ac:dyDescent="0.2"/>
  <cols>
    <col min="1" max="1" width="16.85546875" customWidth="1"/>
    <col min="2" max="2" width="26.7109375" customWidth="1"/>
    <col min="4" max="4" width="10.140625" bestFit="1" customWidth="1"/>
    <col min="5" max="5" width="15.7109375" bestFit="1" customWidth="1"/>
    <col min="6" max="6" width="15.7109375" customWidth="1"/>
    <col min="7" max="7" width="22.7109375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90</v>
      </c>
      <c r="B3" s="7"/>
      <c r="C3" s="9"/>
      <c r="D3" s="9"/>
      <c r="E3" s="9"/>
      <c r="F3" s="9"/>
      <c r="G3" s="9"/>
      <c r="H3" s="7"/>
      <c r="I3" s="9"/>
    </row>
    <row r="4" spans="1:9" x14ac:dyDescent="0.2">
      <c r="A4" s="33" t="str">
        <f>Millennium!A4</f>
        <v>Michał Sobolewski</v>
      </c>
      <c r="B4" s="33" t="s">
        <v>110</v>
      </c>
      <c r="C4" s="11" t="s">
        <v>13</v>
      </c>
      <c r="D4" s="34" t="s">
        <v>12</v>
      </c>
      <c r="E4" s="34" t="s">
        <v>18</v>
      </c>
      <c r="F4" s="34" t="s">
        <v>19</v>
      </c>
      <c r="G4" s="33" t="s">
        <v>28</v>
      </c>
      <c r="H4" s="36">
        <f>Millennium!J4</f>
        <v>7.23</v>
      </c>
      <c r="I4" s="74">
        <f>IF(B4="-","-",[1]Relative!J4764)</f>
        <v>0</v>
      </c>
    </row>
    <row r="5" spans="1:9" x14ac:dyDescent="0.2">
      <c r="A5" s="33" t="str">
        <f>Millennium!A5</f>
        <v>Michał Sobolewski</v>
      </c>
      <c r="B5" s="33" t="str">
        <f>IF([1]Relative!H4765="","-",[1]Relative!H4765)</f>
        <v>-</v>
      </c>
      <c r="C5" s="11" t="s">
        <v>13</v>
      </c>
      <c r="D5" s="34" t="s">
        <v>12</v>
      </c>
      <c r="E5" s="38" t="s">
        <v>20</v>
      </c>
      <c r="F5" s="38" t="s">
        <v>21</v>
      </c>
      <c r="G5" s="33" t="s">
        <v>12</v>
      </c>
      <c r="H5" s="36">
        <f>Millennium!J5</f>
        <v>7.73</v>
      </c>
      <c r="I5" s="74" t="str">
        <f>IF(B5="-","-",[1]Relative!J4765)</f>
        <v>-</v>
      </c>
    </row>
    <row r="6" spans="1:9" x14ac:dyDescent="0.2">
      <c r="A6" s="33" t="str">
        <f>Millennium!A6</f>
        <v>Michał Sobolewski</v>
      </c>
      <c r="B6" s="33" t="str">
        <f>IF([1]Relative!H4766="","-",[1]Relative!H4766)</f>
        <v>-</v>
      </c>
      <c r="C6" s="11" t="s">
        <v>13</v>
      </c>
      <c r="D6" s="34" t="s">
        <v>12</v>
      </c>
      <c r="E6" s="38" t="s">
        <v>48</v>
      </c>
      <c r="F6" s="38" t="s">
        <v>49</v>
      </c>
      <c r="G6" s="33" t="s">
        <v>12</v>
      </c>
      <c r="H6" s="36">
        <f>Millennium!J6</f>
        <v>7.61</v>
      </c>
      <c r="I6" s="74" t="str">
        <f>IF(B6="-","-",[1]Relative!J4766)</f>
        <v>-</v>
      </c>
    </row>
    <row r="7" spans="1:9" x14ac:dyDescent="0.2">
      <c r="A7" s="33" t="str">
        <f>Millennium!A7</f>
        <v>Michał Sobolewski</v>
      </c>
      <c r="B7" s="33" t="str">
        <f>IF([1]Relative!H4767="","-",[1]Relative!H4767)</f>
        <v>-</v>
      </c>
      <c r="C7" s="11" t="s">
        <v>13</v>
      </c>
      <c r="D7" s="34" t="s">
        <v>12</v>
      </c>
      <c r="E7" s="38" t="s">
        <v>22</v>
      </c>
      <c r="F7" s="38" t="s">
        <v>23</v>
      </c>
      <c r="G7" s="33" t="s">
        <v>12</v>
      </c>
      <c r="H7" s="36">
        <f>Millennium!J7</f>
        <v>8.19</v>
      </c>
      <c r="I7" s="74" t="str">
        <f>IF(B7="-","-",[1]Relative!J4767)</f>
        <v>-</v>
      </c>
    </row>
    <row r="8" spans="1:9" x14ac:dyDescent="0.2">
      <c r="A8" s="33" t="str">
        <f>Millennium!A8</f>
        <v>Michał Sobolewski</v>
      </c>
      <c r="B8" s="33" t="str">
        <f>IF([1]Relative!H4768="","-",[1]Relative!H4768)</f>
        <v>-</v>
      </c>
      <c r="C8" s="11" t="s">
        <v>13</v>
      </c>
      <c r="D8" s="34" t="s">
        <v>12</v>
      </c>
      <c r="E8" s="38" t="s">
        <v>24</v>
      </c>
      <c r="F8" s="38" t="s">
        <v>25</v>
      </c>
      <c r="G8" s="33" t="s">
        <v>12</v>
      </c>
      <c r="H8" s="36">
        <f>Millennium!J8</f>
        <v>8.4</v>
      </c>
      <c r="I8" s="74" t="str">
        <f>IF(B8="-","-",[1]Relative!J4768)</f>
        <v>-</v>
      </c>
    </row>
    <row r="9" spans="1:9" x14ac:dyDescent="0.2">
      <c r="A9" s="33" t="str">
        <f>Millennium!A9</f>
        <v>Michał Sobolewski</v>
      </c>
      <c r="B9" s="33" t="str">
        <f>IF([1]Relative!H4769="","-",[1]Relative!H4769)</f>
        <v>-</v>
      </c>
      <c r="C9" s="11" t="s">
        <v>13</v>
      </c>
      <c r="D9" s="34" t="s">
        <v>12</v>
      </c>
      <c r="E9" s="38" t="s">
        <v>26</v>
      </c>
      <c r="F9" s="38" t="s">
        <v>27</v>
      </c>
      <c r="G9" s="33" t="s">
        <v>12</v>
      </c>
      <c r="H9" s="36">
        <f>Millennium!J9</f>
        <v>9.07</v>
      </c>
      <c r="I9" s="74" t="str">
        <f>IF(B9="-","-",[1]Relative!J4769)</f>
        <v>-</v>
      </c>
    </row>
    <row r="10" spans="1:9" x14ac:dyDescent="0.2">
      <c r="A10" s="33" t="str">
        <f>Millennium!A10</f>
        <v>Michał Sobolewski</v>
      </c>
      <c r="B10" s="33" t="str">
        <f>IF([1]Relative!H4770="","-",[1]Relative!H4770)</f>
        <v>Neutral</v>
      </c>
      <c r="C10" s="11" t="s">
        <v>13</v>
      </c>
      <c r="D10" s="34" t="s">
        <v>28</v>
      </c>
      <c r="E10" s="38" t="s">
        <v>12</v>
      </c>
      <c r="F10" s="38" t="s">
        <v>29</v>
      </c>
      <c r="G10" s="33" t="s">
        <v>91</v>
      </c>
      <c r="H10" s="36">
        <f>Millennium!J10</f>
        <v>8.77</v>
      </c>
      <c r="I10" s="74">
        <f>IF(B10="-","-",[1]Relative!J4770)</f>
        <v>8.8232487669094972E-2</v>
      </c>
    </row>
    <row r="11" spans="1:9" x14ac:dyDescent="0.2">
      <c r="A11" s="33" t="str">
        <f>Millennium!A11</f>
        <v>Michał Sobolewski</v>
      </c>
      <c r="B11" s="33" t="str">
        <f>IF([1]Relative!H4771="","-",[1]Relative!H4771)</f>
        <v>-</v>
      </c>
      <c r="C11" s="11" t="s">
        <v>13</v>
      </c>
      <c r="D11" s="34" t="s">
        <v>12</v>
      </c>
      <c r="E11" s="38" t="s">
        <v>32</v>
      </c>
      <c r="F11" s="38" t="s">
        <v>33</v>
      </c>
      <c r="G11" s="33" t="s">
        <v>12</v>
      </c>
      <c r="H11" s="36">
        <f>Millennium!J11</f>
        <v>8.69</v>
      </c>
      <c r="I11" s="74" t="str">
        <f>IF(B11="-","-",[1]Relative!J4771)</f>
        <v>-</v>
      </c>
    </row>
    <row r="12" spans="1:9" x14ac:dyDescent="0.2">
      <c r="A12" s="33" t="str">
        <f>Millennium!A12</f>
        <v>Michał Sobolewski</v>
      </c>
      <c r="B12" s="33" t="str">
        <f>IF([1]Relative!H4772="","-",[1]Relative!H4772)</f>
        <v>-</v>
      </c>
      <c r="C12" s="11" t="s">
        <v>13</v>
      </c>
      <c r="D12" s="34" t="s">
        <v>12</v>
      </c>
      <c r="E12" s="38" t="s">
        <v>34</v>
      </c>
      <c r="F12" s="38" t="s">
        <v>35</v>
      </c>
      <c r="G12" s="33" t="s">
        <v>12</v>
      </c>
      <c r="H12" s="36">
        <f>Millennium!J12</f>
        <v>8.52</v>
      </c>
      <c r="I12" s="74" t="str">
        <f>IF(B12="-","-",[1]Relative!J4772)</f>
        <v>-</v>
      </c>
    </row>
    <row r="13" spans="1:9" x14ac:dyDescent="0.2">
      <c r="A13" s="33" t="str">
        <f>Millennium!A13</f>
        <v>Michał Sobolewski</v>
      </c>
      <c r="B13" s="33" t="str">
        <f>IF([1]Relative!H4773="","-",[1]Relative!H4773)</f>
        <v>-</v>
      </c>
      <c r="C13" s="11" t="s">
        <v>13</v>
      </c>
      <c r="D13" s="34" t="s">
        <v>12</v>
      </c>
      <c r="E13" s="38" t="s">
        <v>36</v>
      </c>
      <c r="F13" s="38" t="s">
        <v>37</v>
      </c>
      <c r="G13" s="33" t="s">
        <v>12</v>
      </c>
      <c r="H13" s="36">
        <f>Millennium!J13</f>
        <v>8.39</v>
      </c>
      <c r="I13" s="74" t="str">
        <f>IF(B13="-","-",[1]Relative!J4773)</f>
        <v>-</v>
      </c>
    </row>
    <row r="14" spans="1:9" x14ac:dyDescent="0.2">
      <c r="A14" s="33" t="str">
        <f>Millennium!A14</f>
        <v>Michał Sobolewski</v>
      </c>
      <c r="B14" s="33" t="str">
        <f>IF([1]Relative!H4774="","-",[1]Relative!H4774)</f>
        <v>-</v>
      </c>
      <c r="C14" s="11" t="s">
        <v>13</v>
      </c>
      <c r="D14" s="34" t="s">
        <v>12</v>
      </c>
      <c r="E14" s="38" t="s">
        <v>17</v>
      </c>
      <c r="F14" s="38" t="s">
        <v>38</v>
      </c>
      <c r="G14" s="33" t="s">
        <v>12</v>
      </c>
      <c r="H14" s="36">
        <f>Millennium!J14</f>
        <v>7.96</v>
      </c>
      <c r="I14" s="74" t="str">
        <f>IF(B14="-","-",[1]Relative!J4774)</f>
        <v>-</v>
      </c>
    </row>
    <row r="15" spans="1:9" x14ac:dyDescent="0.2">
      <c r="A15" s="33" t="str">
        <f>Millennium!A15</f>
        <v>Michał Sobolewski</v>
      </c>
      <c r="B15" s="33" t="str">
        <f>IF([1]Relative!H4775="","-",[1]Relative!H4775)</f>
        <v>-</v>
      </c>
      <c r="C15" s="11" t="s">
        <v>13</v>
      </c>
      <c r="D15" s="34" t="s">
        <v>12</v>
      </c>
      <c r="E15" s="38" t="s">
        <v>40</v>
      </c>
      <c r="F15" s="38" t="s">
        <v>41</v>
      </c>
      <c r="G15" s="33" t="s">
        <v>12</v>
      </c>
      <c r="H15" s="36">
        <f>Millennium!J15</f>
        <v>9.01</v>
      </c>
      <c r="I15" s="74" t="str">
        <f>IF(B15="-","-",[1]Relative!J4775)</f>
        <v>-</v>
      </c>
    </row>
    <row r="16" spans="1:9" x14ac:dyDescent="0.2">
      <c r="C16" s="11"/>
      <c r="D16" s="32"/>
      <c r="E16" s="11"/>
      <c r="F16" s="11"/>
      <c r="G16" s="11"/>
      <c r="H16" s="15"/>
      <c r="I16" s="73"/>
    </row>
    <row r="17" spans="3:9" x14ac:dyDescent="0.2">
      <c r="C17" s="11"/>
      <c r="D17" s="32"/>
      <c r="E17" s="11"/>
      <c r="F17" s="11"/>
      <c r="G17" s="11"/>
      <c r="H17" s="15"/>
      <c r="I17" s="73"/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>
    <tabColor indexed="11"/>
  </sheetPr>
  <dimension ref="A1:L20"/>
  <sheetViews>
    <sheetView topLeftCell="A136" workbookViewId="0">
      <selection activeCell="A21" sqref="A21:XFD57"/>
    </sheetView>
  </sheetViews>
  <sheetFormatPr defaultRowHeight="12.75" x14ac:dyDescent="0.2"/>
  <cols>
    <col min="1" max="1" width="15.7109375" customWidth="1"/>
    <col min="2" max="2" width="17.28515625" bestFit="1" customWidth="1"/>
    <col min="4" max="4" width="10.140625" bestFit="1" customWidth="1"/>
    <col min="5" max="6" width="14.28515625" customWidth="1"/>
    <col min="7" max="7" width="21.57031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6.85546875" customWidth="1"/>
    <col min="12" max="12" width="9.140625" style="2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5"/>
    </row>
    <row r="3" spans="1:12" x14ac:dyDescent="0.2">
      <c r="A3" s="7" t="s">
        <v>92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33" t="s">
        <v>14</v>
      </c>
      <c r="B4" s="33" t="s">
        <v>111</v>
      </c>
      <c r="C4" s="33" t="s">
        <v>13</v>
      </c>
      <c r="D4" s="42" t="s">
        <v>12</v>
      </c>
      <c r="E4" s="42" t="s">
        <v>18</v>
      </c>
      <c r="F4" s="42" t="s">
        <v>19</v>
      </c>
      <c r="G4" s="13" t="s">
        <v>24</v>
      </c>
      <c r="H4" s="14" t="str">
        <f>IF([1]Absolute!I4934="","-",IF($B5="","-",[1]Absolute!I4934))</f>
        <v>-</v>
      </c>
      <c r="I4" s="14" t="str">
        <f>IF([1]Absolute!J4934="","-",IF($B5="","-",[1]Absolute!J4934))</f>
        <v>-</v>
      </c>
      <c r="J4" s="36">
        <f>[1]Absolute!K4934</f>
        <v>127.6</v>
      </c>
      <c r="K4" s="37">
        <f>[1]Absolute!L4934</f>
        <v>115.3</v>
      </c>
      <c r="L4" s="41" t="s">
        <v>13</v>
      </c>
    </row>
    <row r="5" spans="1:12" x14ac:dyDescent="0.2">
      <c r="A5" s="33" t="s">
        <v>14</v>
      </c>
      <c r="B5" s="33" t="str">
        <f>IF([1]Absolute!G4935="","-",[1]Absolute!G4935)</f>
        <v>-</v>
      </c>
      <c r="C5" s="33" t="s">
        <v>13</v>
      </c>
      <c r="D5" s="42" t="s">
        <v>12</v>
      </c>
      <c r="E5" s="71" t="s">
        <v>20</v>
      </c>
      <c r="F5" s="71" t="s">
        <v>21</v>
      </c>
      <c r="G5" s="13" t="s">
        <v>12</v>
      </c>
      <c r="H5" s="14" t="str">
        <f>IF([1]Absolute!I4935="","-",IF($B6="","-",[1]Absolute!I4935))</f>
        <v>-</v>
      </c>
      <c r="I5" s="14" t="str">
        <f>IF([1]Absolute!J4935="","-",IF($B6="","-",[1]Absolute!J4935))</f>
        <v>-</v>
      </c>
      <c r="J5" s="36">
        <f>[1]Absolute!K4935</f>
        <v>129.69999999999999</v>
      </c>
      <c r="K5" s="37">
        <f>[1]Absolute!L4935</f>
        <v>115.3</v>
      </c>
      <c r="L5" s="41" t="str">
        <f t="shared" ref="L5:L18" si="0">IF(K5&gt;K4,"↑",IF(K5=K4,"→","↓"))</f>
        <v>→</v>
      </c>
    </row>
    <row r="6" spans="1:12" x14ac:dyDescent="0.2">
      <c r="A6" s="33" t="s">
        <v>14</v>
      </c>
      <c r="B6" s="33" t="str">
        <f>IF([1]Absolute!G4936="","-",[1]Absolute!G4936)</f>
        <v>-</v>
      </c>
      <c r="C6" s="33" t="s">
        <v>13</v>
      </c>
      <c r="D6" s="42" t="s">
        <v>12</v>
      </c>
      <c r="E6" s="71" t="s">
        <v>48</v>
      </c>
      <c r="F6" s="71" t="s">
        <v>49</v>
      </c>
      <c r="G6" s="13" t="s">
        <v>12</v>
      </c>
      <c r="H6" s="14" t="str">
        <f>IF([1]Absolute!I4936="","-",IF($B7="","-",[1]Absolute!I4936))</f>
        <v>-</v>
      </c>
      <c r="I6" s="14" t="str">
        <f>IF([1]Absolute!J4936="","-",IF($B7="","-",[1]Absolute!J4936))</f>
        <v>-</v>
      </c>
      <c r="J6" s="36">
        <f>[1]Absolute!K4936</f>
        <v>126.95</v>
      </c>
      <c r="K6" s="37">
        <f>[1]Absolute!L4936</f>
        <v>115.3</v>
      </c>
      <c r="L6" s="41" t="str">
        <f t="shared" si="0"/>
        <v>→</v>
      </c>
    </row>
    <row r="7" spans="1:12" x14ac:dyDescent="0.2">
      <c r="A7" s="33" t="s">
        <v>14</v>
      </c>
      <c r="B7" s="33" t="str">
        <f>IF([1]Absolute!G4937="","-",[1]Absolute!G4937)</f>
        <v>-</v>
      </c>
      <c r="C7" s="33" t="s">
        <v>13</v>
      </c>
      <c r="D7" s="42" t="s">
        <v>12</v>
      </c>
      <c r="E7" s="71" t="s">
        <v>22</v>
      </c>
      <c r="F7" s="71" t="s">
        <v>23</v>
      </c>
      <c r="G7" s="13" t="s">
        <v>12</v>
      </c>
      <c r="H7" s="14" t="str">
        <f>IF([1]Absolute!I4937="","-",IF($B8="","-",[1]Absolute!I4937))</f>
        <v>-</v>
      </c>
      <c r="I7" s="14" t="str">
        <f>IF([1]Absolute!J4937="","-",IF($B8="","-",[1]Absolute!J4937))</f>
        <v>-</v>
      </c>
      <c r="J7" s="36">
        <f>[1]Absolute!K4937</f>
        <v>121.6</v>
      </c>
      <c r="K7" s="37">
        <f>[1]Absolute!L4937</f>
        <v>115.3</v>
      </c>
      <c r="L7" s="41" t="str">
        <f t="shared" si="0"/>
        <v>→</v>
      </c>
    </row>
    <row r="8" spans="1:12" x14ac:dyDescent="0.2">
      <c r="A8" s="33" t="s">
        <v>14</v>
      </c>
      <c r="B8" s="33" t="str">
        <f>IF([1]Absolute!G4938="","-",[1]Absolute!G4938)</f>
        <v>Hold</v>
      </c>
      <c r="C8" s="33" t="s">
        <v>16</v>
      </c>
      <c r="D8" s="42" t="s">
        <v>24</v>
      </c>
      <c r="E8" s="71" t="s">
        <v>12</v>
      </c>
      <c r="F8" s="71" t="s">
        <v>25</v>
      </c>
      <c r="G8" s="13" t="str">
        <f>D12</f>
        <v>01.03.2018</v>
      </c>
      <c r="H8" s="14">
        <f>IF([1]Absolute!I4938="","-",IF($B9="","-",[1]Absolute!I4938))</f>
        <v>2.7261951797708406E-2</v>
      </c>
      <c r="I8" s="14">
        <f>IF([1]Absolute!J4938="","-",IF($B9="","-",[1]Absolute!J4938))</f>
        <v>4.9335735835018157E-2</v>
      </c>
      <c r="J8" s="36">
        <f>[1]Absolute!K4938</f>
        <v>126.55</v>
      </c>
      <c r="K8" s="37">
        <f>[1]Absolute!L4938</f>
        <v>138.69999999999999</v>
      </c>
      <c r="L8" s="41" t="str">
        <f t="shared" si="0"/>
        <v>↑</v>
      </c>
    </row>
    <row r="9" spans="1:12" x14ac:dyDescent="0.2">
      <c r="A9" s="33" t="s">
        <v>14</v>
      </c>
      <c r="B9" s="33" t="str">
        <f>IF([1]Absolute!G4939="","-",[1]Absolute!G4939)</f>
        <v>-</v>
      </c>
      <c r="C9" s="33" t="s">
        <v>13</v>
      </c>
      <c r="D9" s="42" t="s">
        <v>12</v>
      </c>
      <c r="E9" s="71" t="s">
        <v>26</v>
      </c>
      <c r="F9" s="71" t="s">
        <v>27</v>
      </c>
      <c r="G9" s="13" t="s">
        <v>12</v>
      </c>
      <c r="H9" s="14" t="str">
        <f>IF([1]Absolute!I4939="","-",IF(#REF!="","-",[1]Absolute!I4939))</f>
        <v>-</v>
      </c>
      <c r="I9" s="14" t="str">
        <f>IF([1]Absolute!J4939="","-",IF(#REF!="","-",[1]Absolute!J4939))</f>
        <v>-</v>
      </c>
      <c r="J9" s="36">
        <f>[1]Absolute!K4939</f>
        <v>132</v>
      </c>
      <c r="K9" s="37">
        <f>[1]Absolute!L4939</f>
        <v>138.69999999999999</v>
      </c>
      <c r="L9" s="41" t="str">
        <f t="shared" si="0"/>
        <v>→</v>
      </c>
    </row>
    <row r="10" spans="1:12" x14ac:dyDescent="0.2">
      <c r="A10" s="33" t="s">
        <v>14</v>
      </c>
      <c r="B10" s="33" t="str">
        <f>IF([1]Absolute!G4940="","-",[1]Absolute!G4940)</f>
        <v>-</v>
      </c>
      <c r="C10" s="33" t="s">
        <v>13</v>
      </c>
      <c r="D10" s="42" t="s">
        <v>12</v>
      </c>
      <c r="E10" s="71" t="s">
        <v>28</v>
      </c>
      <c r="F10" s="71" t="s">
        <v>29</v>
      </c>
      <c r="G10" s="13" t="s">
        <v>12</v>
      </c>
      <c r="H10" s="14" t="str">
        <f>IF([1]Absolute!I4940="","-",IF(#REF!="","-",[1]Absolute!I4940))</f>
        <v>-</v>
      </c>
      <c r="I10" s="14" t="str">
        <f>IF([1]Absolute!J4940="","-",IF(#REF!="","-",[1]Absolute!J4940))</f>
        <v>-</v>
      </c>
      <c r="J10" s="36">
        <f>[1]Absolute!K4940</f>
        <v>132.4</v>
      </c>
      <c r="K10" s="37">
        <f>[1]Absolute!L4940</f>
        <v>138.69999999999999</v>
      </c>
      <c r="L10" s="41" t="str">
        <f t="shared" si="0"/>
        <v>→</v>
      </c>
    </row>
    <row r="11" spans="1:12" x14ac:dyDescent="0.2">
      <c r="A11" s="33" t="s">
        <v>14</v>
      </c>
      <c r="B11" s="33" t="str">
        <f>IF([1]Absolute!G4941="","-",[1]Absolute!G4941)</f>
        <v>-</v>
      </c>
      <c r="C11" s="33" t="s">
        <v>13</v>
      </c>
      <c r="D11" s="42" t="s">
        <v>12</v>
      </c>
      <c r="E11" s="71" t="s">
        <v>93</v>
      </c>
      <c r="F11" s="71" t="s">
        <v>94</v>
      </c>
      <c r="G11" s="13" t="s">
        <v>12</v>
      </c>
      <c r="H11" s="14" t="str">
        <f>IF([1]Absolute!I4941="","-",IF(#REF!="","-",[1]Absolute!I4941))</f>
        <v>-</v>
      </c>
      <c r="I11" s="14" t="str">
        <f>IF([1]Absolute!J4941="","-",IF(#REF!="","-",[1]Absolute!J4941))</f>
        <v>-</v>
      </c>
      <c r="J11" s="36">
        <f>[1]Absolute!K4941</f>
        <v>131.94999999999999</v>
      </c>
      <c r="K11" s="37">
        <f>[1]Absolute!L4941</f>
        <v>141.5</v>
      </c>
      <c r="L11" s="41" t="str">
        <f t="shared" si="0"/>
        <v>↑</v>
      </c>
    </row>
    <row r="12" spans="1:12" x14ac:dyDescent="0.2">
      <c r="A12" s="33" t="s">
        <v>14</v>
      </c>
      <c r="B12" s="33" t="str">
        <f>IF([1]Absolute!G4942="","-",[1]Absolute!G4942)</f>
        <v>Buy</v>
      </c>
      <c r="C12" s="33" t="s">
        <v>16</v>
      </c>
      <c r="D12" s="42" t="s">
        <v>95</v>
      </c>
      <c r="E12" s="71" t="s">
        <v>12</v>
      </c>
      <c r="F12" s="71" t="s">
        <v>96</v>
      </c>
      <c r="G12" s="13" t="s">
        <v>97</v>
      </c>
      <c r="H12" s="14" t="e">
        <f>IF([1]Absolute!I4942="","-",IF(#REF!="","-",[1]Absolute!I4942))</f>
        <v>#REF!</v>
      </c>
      <c r="I12" s="14" t="e">
        <f>IF([1]Absolute!J4942="","-",IF(#REF!="","-",[1]Absolute!J4942))</f>
        <v>#REF!</v>
      </c>
      <c r="J12" s="36">
        <f>[1]Absolute!K4942</f>
        <v>130</v>
      </c>
      <c r="K12" s="37">
        <f>[1]Absolute!L4942</f>
        <v>154.4</v>
      </c>
      <c r="L12" s="41" t="str">
        <f t="shared" si="0"/>
        <v>↑</v>
      </c>
    </row>
    <row r="13" spans="1:12" x14ac:dyDescent="0.2">
      <c r="A13" s="33" t="s">
        <v>14</v>
      </c>
      <c r="B13" s="33" t="str">
        <f>IF([1]Absolute!G4943="","-",[1]Absolute!G4943)</f>
        <v>-</v>
      </c>
      <c r="C13" s="33" t="s">
        <v>13</v>
      </c>
      <c r="D13" s="42" t="s">
        <v>12</v>
      </c>
      <c r="E13" s="71" t="s">
        <v>32</v>
      </c>
      <c r="F13" s="71" t="s">
        <v>33</v>
      </c>
      <c r="G13" s="13" t="s">
        <v>12</v>
      </c>
      <c r="H13" s="14" t="str">
        <f>IF([1]Absolute!I4943="","-",IF(#REF!="","-",[1]Absolute!I4943))</f>
        <v>-</v>
      </c>
      <c r="I13" s="14" t="str">
        <f>IF([1]Absolute!J4943="","-",IF(#REF!="","-",[1]Absolute!J4943))</f>
        <v>-</v>
      </c>
      <c r="J13" s="36">
        <f>[1]Absolute!K4943</f>
        <v>129.6</v>
      </c>
      <c r="K13" s="37">
        <f>[1]Absolute!L4943</f>
        <v>154.4</v>
      </c>
      <c r="L13" s="41" t="str">
        <f t="shared" si="0"/>
        <v>→</v>
      </c>
    </row>
    <row r="14" spans="1:12" x14ac:dyDescent="0.2">
      <c r="A14" s="33" t="s">
        <v>14</v>
      </c>
      <c r="B14" s="33" t="str">
        <f>IF([1]Absolute!G4944="","-",[1]Absolute!G4944)</f>
        <v>-</v>
      </c>
      <c r="C14" s="33" t="s">
        <v>13</v>
      </c>
      <c r="D14" s="42" t="s">
        <v>12</v>
      </c>
      <c r="E14" s="71" t="s">
        <v>34</v>
      </c>
      <c r="F14" s="71" t="s">
        <v>35</v>
      </c>
      <c r="G14" s="13" t="s">
        <v>12</v>
      </c>
      <c r="H14" s="14" t="str">
        <f>IF([1]Absolute!I4944="","-",IF(#REF!="","-",[1]Absolute!I4944))</f>
        <v>-</v>
      </c>
      <c r="I14" s="14" t="str">
        <f>IF([1]Absolute!J4944="","-",IF(#REF!="","-",[1]Absolute!J4944))</f>
        <v>-</v>
      </c>
      <c r="J14" s="36">
        <f>[1]Absolute!K4944</f>
        <v>122.5</v>
      </c>
      <c r="K14" s="37">
        <f>[1]Absolute!L4944</f>
        <v>154.4</v>
      </c>
      <c r="L14" s="41" t="str">
        <f t="shared" si="0"/>
        <v>→</v>
      </c>
    </row>
    <row r="15" spans="1:12" x14ac:dyDescent="0.2">
      <c r="A15" s="33" t="s">
        <v>14</v>
      </c>
      <c r="B15" s="33" t="str">
        <f>IF([1]Absolute!G4945="","-",[1]Absolute!G4945)</f>
        <v>-</v>
      </c>
      <c r="C15" s="33" t="s">
        <v>13</v>
      </c>
      <c r="D15" s="42" t="s">
        <v>12</v>
      </c>
      <c r="E15" s="71" t="s">
        <v>36</v>
      </c>
      <c r="F15" s="71" t="s">
        <v>37</v>
      </c>
      <c r="G15" s="13" t="s">
        <v>12</v>
      </c>
      <c r="H15" s="14" t="str">
        <f>IF([1]Absolute!I4945="","-",IF(#REF!="","-",[1]Absolute!I4945))</f>
        <v>-</v>
      </c>
      <c r="I15" s="14" t="str">
        <f>IF([1]Absolute!J4945="","-",IF(#REF!="","-",[1]Absolute!J4945))</f>
        <v>-</v>
      </c>
      <c r="J15" s="36">
        <f>[1]Absolute!K4945</f>
        <v>114.3</v>
      </c>
      <c r="K15" s="37">
        <f>[1]Absolute!L4945</f>
        <v>154.4</v>
      </c>
      <c r="L15" s="41" t="str">
        <f t="shared" si="0"/>
        <v>→</v>
      </c>
    </row>
    <row r="16" spans="1:12" x14ac:dyDescent="0.2">
      <c r="A16" s="33" t="s">
        <v>14</v>
      </c>
      <c r="B16" s="33" t="str">
        <f>IF([1]Absolute!G4946="","-",[1]Absolute!G4946)</f>
        <v>-</v>
      </c>
      <c r="C16" s="33" t="s">
        <v>13</v>
      </c>
      <c r="D16" s="42" t="s">
        <v>12</v>
      </c>
      <c r="E16" s="71" t="s">
        <v>98</v>
      </c>
      <c r="F16" s="71" t="s">
        <v>99</v>
      </c>
      <c r="G16" s="13" t="s">
        <v>12</v>
      </c>
      <c r="H16" s="14" t="str">
        <f>IF([1]Absolute!I4946="","-",IF(#REF!="","-",[1]Absolute!I4946))</f>
        <v>-</v>
      </c>
      <c r="I16" s="14" t="str">
        <f>IF([1]Absolute!J4946="","-",IF(#REF!="","-",[1]Absolute!J4946))</f>
        <v>-</v>
      </c>
      <c r="J16" s="36">
        <f>[1]Absolute!K4946</f>
        <v>106.15</v>
      </c>
      <c r="K16" s="37">
        <f>[1]Absolute!L4946</f>
        <v>148.5</v>
      </c>
      <c r="L16" s="41" t="str">
        <f t="shared" si="0"/>
        <v>↓</v>
      </c>
    </row>
    <row r="17" spans="1:12" x14ac:dyDescent="0.2">
      <c r="A17" s="33" t="s">
        <v>14</v>
      </c>
      <c r="B17" s="33" t="str">
        <f>IF([1]Absolute!G4947="","-",[1]Absolute!G4947)</f>
        <v>-</v>
      </c>
      <c r="C17" s="33" t="s">
        <v>13</v>
      </c>
      <c r="D17" s="42" t="s">
        <v>12</v>
      </c>
      <c r="E17" s="71" t="s">
        <v>17</v>
      </c>
      <c r="F17" s="71" t="s">
        <v>38</v>
      </c>
      <c r="G17" s="13" t="s">
        <v>12</v>
      </c>
      <c r="H17" s="14" t="str">
        <f>IF([1]Absolute!I4947="","-",IF(#REF!="","-",[1]Absolute!I4947))</f>
        <v>-</v>
      </c>
      <c r="I17" s="14" t="str">
        <f>IF([1]Absolute!J4947="","-",IF(#REF!="","-",[1]Absolute!J4947))</f>
        <v>-</v>
      </c>
      <c r="J17" s="36">
        <f>[1]Absolute!K4947</f>
        <v>104.95</v>
      </c>
      <c r="K17" s="37">
        <f>[1]Absolute!L4947</f>
        <v>148.5</v>
      </c>
      <c r="L17" s="41" t="str">
        <f t="shared" si="0"/>
        <v>→</v>
      </c>
    </row>
    <row r="18" spans="1:12" x14ac:dyDescent="0.2">
      <c r="A18" s="33" t="s">
        <v>14</v>
      </c>
      <c r="B18" s="33" t="str">
        <f>IF([1]Absolute!G4948="","-",[1]Absolute!G4948)</f>
        <v>-</v>
      </c>
      <c r="C18" s="33" t="s">
        <v>13</v>
      </c>
      <c r="D18" s="42" t="s">
        <v>12</v>
      </c>
      <c r="E18" s="71" t="s">
        <v>40</v>
      </c>
      <c r="F18" s="71" t="s">
        <v>41</v>
      </c>
      <c r="G18" s="13" t="s">
        <v>12</v>
      </c>
      <c r="H18" s="14" t="str">
        <f>IF([1]Absolute!I4948="","-",IF(#REF!="","-",[1]Absolute!I4948))</f>
        <v>-</v>
      </c>
      <c r="I18" s="14" t="str">
        <f>IF([1]Absolute!J4948="","-",IF(#REF!="","-",[1]Absolute!J4948))</f>
        <v>-</v>
      </c>
      <c r="J18" s="36">
        <f>[1]Absolute!K4948</f>
        <v>111</v>
      </c>
      <c r="K18" s="37">
        <f>[1]Absolute!L4948</f>
        <v>148.5</v>
      </c>
      <c r="L18" s="41" t="str">
        <f t="shared" si="0"/>
        <v>→</v>
      </c>
    </row>
    <row r="19" spans="1:12" x14ac:dyDescent="0.2">
      <c r="A19" s="33"/>
      <c r="B19" s="33"/>
      <c r="C19" s="33"/>
      <c r="D19" s="42"/>
      <c r="E19" s="71"/>
      <c r="F19" s="71"/>
      <c r="G19" s="13"/>
      <c r="H19" s="14"/>
      <c r="I19" s="14"/>
      <c r="J19" s="36"/>
      <c r="K19" s="37"/>
      <c r="L19" s="41"/>
    </row>
    <row r="20" spans="1:12" x14ac:dyDescent="0.2">
      <c r="D20" s="22"/>
      <c r="E20" s="22"/>
      <c r="F20" s="22"/>
      <c r="G20" s="10"/>
      <c r="H20" s="24"/>
      <c r="I20" s="24"/>
      <c r="J20" s="23"/>
      <c r="K20" s="2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9">
    <tabColor rgb="FF00FF00"/>
  </sheetPr>
  <dimension ref="A1:I17"/>
  <sheetViews>
    <sheetView topLeftCell="A4" workbookViewId="0">
      <selection activeCell="A18" sqref="A18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style="2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43</v>
      </c>
      <c r="B1" s="1"/>
      <c r="C1" s="20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11</v>
      </c>
      <c r="B3" s="7"/>
      <c r="C3" s="8"/>
      <c r="D3" s="9"/>
      <c r="E3" s="9"/>
      <c r="F3" s="9"/>
      <c r="G3" s="9"/>
      <c r="H3" s="7"/>
      <c r="I3" s="9"/>
    </row>
    <row r="4" spans="1:9" ht="11.25" customHeight="1" x14ac:dyDescent="0.2">
      <c r="A4" s="11" t="str">
        <f>Alior!A4</f>
        <v>Michał Sobolewski</v>
      </c>
      <c r="B4" s="11" t="s">
        <v>110</v>
      </c>
      <c r="C4" s="12" t="s">
        <v>13</v>
      </c>
      <c r="D4" s="17" t="s">
        <v>12</v>
      </c>
      <c r="E4" s="13" t="s">
        <v>18</v>
      </c>
      <c r="F4" s="17" t="s">
        <v>19</v>
      </c>
      <c r="G4" s="13" t="s">
        <v>26</v>
      </c>
      <c r="H4" s="15">
        <f>Alior!J4</f>
        <v>66.150000000000006</v>
      </c>
      <c r="I4" s="14">
        <f>IF(B4="-","-",[1]Relative!J3636)</f>
        <v>0</v>
      </c>
    </row>
    <row r="5" spans="1:9" ht="11.25" customHeight="1" x14ac:dyDescent="0.2">
      <c r="A5" s="11" t="str">
        <f>Alior!A5</f>
        <v>Michał Sobolewski</v>
      </c>
      <c r="B5" s="11" t="str">
        <f>IF([1]Relative!H3637="","-",[1]Relative!H3637)</f>
        <v>-</v>
      </c>
      <c r="C5" s="12" t="s">
        <v>13</v>
      </c>
      <c r="D5" s="17" t="s">
        <v>12</v>
      </c>
      <c r="E5" s="17" t="s">
        <v>20</v>
      </c>
      <c r="F5" s="17" t="s">
        <v>21</v>
      </c>
      <c r="G5" s="13" t="s">
        <v>12</v>
      </c>
      <c r="H5" s="15">
        <f>Alior!J5</f>
        <v>71.19</v>
      </c>
      <c r="I5" s="14" t="str">
        <f>IF(B5="-","-",[1]Relative!J3637)</f>
        <v>-</v>
      </c>
    </row>
    <row r="6" spans="1:9" ht="11.25" customHeight="1" x14ac:dyDescent="0.2">
      <c r="A6" s="11" t="str">
        <f>Alior!A6</f>
        <v>Michał Sobolewski</v>
      </c>
      <c r="B6" s="11" t="str">
        <f>IF([1]Relative!H3638="","-",[1]Relative!H3638)</f>
        <v>-</v>
      </c>
      <c r="C6" s="12" t="s">
        <v>13</v>
      </c>
      <c r="D6" s="17" t="s">
        <v>12</v>
      </c>
      <c r="E6" s="17" t="s">
        <v>22</v>
      </c>
      <c r="F6" s="17" t="s">
        <v>23</v>
      </c>
      <c r="G6" s="13" t="s">
        <v>12</v>
      </c>
      <c r="H6" s="15">
        <f>Alior!J6</f>
        <v>70.5</v>
      </c>
      <c r="I6" s="14" t="str">
        <f>IF(B6="-","-",[1]Relative!J3638)</f>
        <v>-</v>
      </c>
    </row>
    <row r="7" spans="1:9" ht="11.25" customHeight="1" x14ac:dyDescent="0.2">
      <c r="A7" s="11" t="str">
        <f>Alior!A7</f>
        <v>Michał Sobolewski</v>
      </c>
      <c r="B7" s="11" t="str">
        <f>IF([1]Relative!H3639="","-",[1]Relative!H3639)</f>
        <v>-</v>
      </c>
      <c r="C7" s="12" t="s">
        <v>13</v>
      </c>
      <c r="D7" s="17" t="s">
        <v>12</v>
      </c>
      <c r="E7" s="17" t="s">
        <v>24</v>
      </c>
      <c r="F7" s="17" t="s">
        <v>25</v>
      </c>
      <c r="G7" s="13" t="s">
        <v>12</v>
      </c>
      <c r="H7" s="15">
        <f>Alior!J7</f>
        <v>74</v>
      </c>
      <c r="I7" s="14" t="str">
        <f>IF(B7="-","-",[1]Relative!J3639)</f>
        <v>-</v>
      </c>
    </row>
    <row r="8" spans="1:9" ht="11.25" customHeight="1" x14ac:dyDescent="0.2">
      <c r="A8" s="11" t="str">
        <f>Alior!A8</f>
        <v>Michał Sobolewski</v>
      </c>
      <c r="B8" s="11" t="str">
        <f>IF([1]Relative!H3640="","-",[1]Relative!H3640)</f>
        <v>Overweight</v>
      </c>
      <c r="C8" s="12" t="s">
        <v>16</v>
      </c>
      <c r="D8" s="17" t="s">
        <v>26</v>
      </c>
      <c r="E8" s="17" t="s">
        <v>12</v>
      </c>
      <c r="F8" s="17" t="s">
        <v>27</v>
      </c>
      <c r="G8" s="13" t="s">
        <v>45</v>
      </c>
      <c r="H8" s="15">
        <f>Alior!J8</f>
        <v>76.7</v>
      </c>
      <c r="I8" s="14">
        <f>IF(B8="-","-",[1]Relative!J3640)</f>
        <v>1.6834936487282626E-2</v>
      </c>
    </row>
    <row r="9" spans="1:9" ht="11.25" customHeight="1" x14ac:dyDescent="0.2">
      <c r="A9" s="11" t="str">
        <f>Alior!A9</f>
        <v>Michał Sobolewski</v>
      </c>
      <c r="B9" s="11" t="str">
        <f>IF([1]Relative!H3641="","-",[1]Relative!H3641)</f>
        <v>-</v>
      </c>
      <c r="C9" s="12" t="s">
        <v>13</v>
      </c>
      <c r="D9" s="17" t="s">
        <v>12</v>
      </c>
      <c r="E9" s="17" t="s">
        <v>28</v>
      </c>
      <c r="F9" s="17" t="s">
        <v>29</v>
      </c>
      <c r="G9" s="13" t="s">
        <v>12</v>
      </c>
      <c r="H9" s="15">
        <f>Alior!J9</f>
        <v>82.5</v>
      </c>
      <c r="I9" s="14" t="str">
        <f>IF(B9="-","-",[1]Relative!J3641)</f>
        <v>-</v>
      </c>
    </row>
    <row r="10" spans="1:9" ht="11.25" customHeight="1" x14ac:dyDescent="0.2">
      <c r="A10" s="11" t="str">
        <f>Alior!A10</f>
        <v>Michał Sobolewski</v>
      </c>
      <c r="B10" s="11" t="str">
        <f>IF([1]Relative!H3642="","-",[1]Relative!H3642)</f>
        <v>-</v>
      </c>
      <c r="C10" s="12" t="s">
        <v>13</v>
      </c>
      <c r="D10" s="17" t="s">
        <v>12</v>
      </c>
      <c r="E10" s="17" t="s">
        <v>30</v>
      </c>
      <c r="F10" s="17" t="s">
        <v>31</v>
      </c>
      <c r="G10" s="13" t="s">
        <v>12</v>
      </c>
      <c r="H10" s="15">
        <f>Alior!J10</f>
        <v>83.5</v>
      </c>
      <c r="I10" s="14" t="str">
        <f>IF(B10="-","-",[1]Relative!J3642)</f>
        <v>-</v>
      </c>
    </row>
    <row r="11" spans="1:9" ht="11.25" customHeight="1" x14ac:dyDescent="0.2">
      <c r="A11" s="11" t="str">
        <f>Alior!A11</f>
        <v>Michał Sobolewski</v>
      </c>
      <c r="B11" s="11" t="str">
        <f>IF([1]Relative!H3643="","-",[1]Relative!H3643)</f>
        <v>-</v>
      </c>
      <c r="C11" s="12" t="s">
        <v>13</v>
      </c>
      <c r="D11" s="17" t="s">
        <v>12</v>
      </c>
      <c r="E11" s="17" t="s">
        <v>32</v>
      </c>
      <c r="F11" s="17" t="s">
        <v>33</v>
      </c>
      <c r="G11" s="13" t="s">
        <v>12</v>
      </c>
      <c r="H11" s="15">
        <f>Alior!J11</f>
        <v>78</v>
      </c>
      <c r="I11" s="14" t="str">
        <f>IF(B11="-","-",[1]Relative!J3643)</f>
        <v>-</v>
      </c>
    </row>
    <row r="12" spans="1:9" ht="11.25" customHeight="1" x14ac:dyDescent="0.2">
      <c r="A12" s="11" t="str">
        <f>Alior!A12</f>
        <v>Michał Sobolewski</v>
      </c>
      <c r="B12" s="11" t="str">
        <f>IF([1]Relative!H3644="","-",[1]Relative!H3644)</f>
        <v>-</v>
      </c>
      <c r="C12" s="12" t="s">
        <v>13</v>
      </c>
      <c r="D12" s="17" t="s">
        <v>12</v>
      </c>
      <c r="E12" s="17" t="s">
        <v>34</v>
      </c>
      <c r="F12" s="17" t="s">
        <v>35</v>
      </c>
      <c r="G12" s="13" t="s">
        <v>12</v>
      </c>
      <c r="H12" s="15">
        <f>Alior!J12</f>
        <v>71.95</v>
      </c>
      <c r="I12" s="14" t="str">
        <f>IF(B12="-","-",[1]Relative!J3644)</f>
        <v>-</v>
      </c>
    </row>
    <row r="13" spans="1:9" ht="11.25" customHeight="1" x14ac:dyDescent="0.2">
      <c r="A13" s="11" t="str">
        <f>Alior!A13</f>
        <v>Michał Sobolewski</v>
      </c>
      <c r="B13" s="11" t="str">
        <f>IF([1]Relative!H3645="","-",[1]Relative!H3645)</f>
        <v>-</v>
      </c>
      <c r="C13" s="12" t="s">
        <v>13</v>
      </c>
      <c r="D13" s="17" t="s">
        <v>12</v>
      </c>
      <c r="E13" s="17" t="s">
        <v>36</v>
      </c>
      <c r="F13" s="17" t="s">
        <v>37</v>
      </c>
      <c r="G13" s="13" t="s">
        <v>12</v>
      </c>
      <c r="H13" s="15">
        <f>Alior!J13</f>
        <v>71.5</v>
      </c>
      <c r="I13" s="14" t="str">
        <f>IF(B13="-","-",[1]Relative!J3645)</f>
        <v>-</v>
      </c>
    </row>
    <row r="14" spans="1:9" ht="11.25" customHeight="1" x14ac:dyDescent="0.2">
      <c r="A14" s="11" t="str">
        <f>Alior!A14</f>
        <v>Michał Sobolewski</v>
      </c>
      <c r="B14" s="11" t="str">
        <f>IF([1]Relative!H3646="","-",[1]Relative!H3646)</f>
        <v>-</v>
      </c>
      <c r="C14" s="12" t="s">
        <v>13</v>
      </c>
      <c r="D14" s="17" t="s">
        <v>12</v>
      </c>
      <c r="E14" s="17" t="s">
        <v>17</v>
      </c>
      <c r="F14" s="17" t="s">
        <v>38</v>
      </c>
      <c r="G14" s="13" t="s">
        <v>12</v>
      </c>
      <c r="H14" s="15">
        <f>Alior!J14</f>
        <v>67.099999999999994</v>
      </c>
      <c r="I14" s="14" t="str">
        <f>IF(B14="-","-",[1]Relative!J3646)</f>
        <v>-</v>
      </c>
    </row>
    <row r="15" spans="1:9" ht="11.25" customHeight="1" x14ac:dyDescent="0.2">
      <c r="A15" s="11" t="str">
        <f>Alior!A15</f>
        <v>Michał Sobolewski</v>
      </c>
      <c r="B15" s="11" t="str">
        <f>IF([1]Relative!H3647="","-",[1]Relative!H3647)</f>
        <v>-</v>
      </c>
      <c r="C15" s="12" t="s">
        <v>13</v>
      </c>
      <c r="D15" s="17" t="s">
        <v>12</v>
      </c>
      <c r="E15" s="17" t="s">
        <v>40</v>
      </c>
      <c r="F15" s="17" t="s">
        <v>41</v>
      </c>
      <c r="G15" s="13" t="s">
        <v>12</v>
      </c>
      <c r="H15" s="15">
        <f>Alior!J15</f>
        <v>71.5</v>
      </c>
      <c r="I15" s="14" t="str">
        <f>IF(B15="-","-",[1]Relative!J3647)</f>
        <v>-</v>
      </c>
    </row>
    <row r="16" spans="1:9" ht="11.25" customHeight="1" x14ac:dyDescent="0.2">
      <c r="D16" s="22"/>
      <c r="E16" s="10"/>
      <c r="F16" s="10"/>
      <c r="G16" s="10"/>
      <c r="H16" s="23"/>
      <c r="I16" s="24"/>
    </row>
    <row r="17" spans="4:9" ht="11.25" customHeight="1" x14ac:dyDescent="0.2">
      <c r="D17" s="22"/>
      <c r="E17" s="10"/>
      <c r="F17" s="10"/>
      <c r="G17" s="10"/>
      <c r="H17" s="23"/>
      <c r="I17" s="2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>
    <tabColor indexed="11"/>
  </sheetPr>
  <dimension ref="A1:I20"/>
  <sheetViews>
    <sheetView topLeftCell="A130" workbookViewId="0">
      <selection activeCell="A21" sqref="A21:XFD57"/>
    </sheetView>
  </sheetViews>
  <sheetFormatPr defaultRowHeight="12.75" x14ac:dyDescent="0.2"/>
  <cols>
    <col min="1" max="1" width="15.7109375" customWidth="1"/>
    <col min="2" max="2" width="25.5703125" bestFit="1" customWidth="1"/>
    <col min="4" max="4" width="13.7109375" customWidth="1"/>
    <col min="5" max="5" width="15.7109375" bestFit="1" customWidth="1"/>
    <col min="6" max="6" width="15.7109375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43</v>
      </c>
      <c r="B1" s="1"/>
      <c r="C1" s="21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92</v>
      </c>
      <c r="B3" s="7"/>
      <c r="C3" s="9"/>
      <c r="D3" s="9"/>
      <c r="E3" s="9"/>
      <c r="F3" s="9"/>
      <c r="G3" s="9"/>
      <c r="H3" s="7"/>
      <c r="I3" s="9"/>
    </row>
    <row r="4" spans="1:9" x14ac:dyDescent="0.2">
      <c r="A4" s="33" t="str">
        <f>Pekao!A4</f>
        <v>Michał Sobolewski</v>
      </c>
      <c r="B4" s="33" t="s">
        <v>110</v>
      </c>
      <c r="C4" s="33" t="s">
        <v>13</v>
      </c>
      <c r="D4" s="13" t="s">
        <v>12</v>
      </c>
      <c r="E4" s="42" t="s">
        <v>18</v>
      </c>
      <c r="F4" s="42" t="s">
        <v>19</v>
      </c>
      <c r="G4" s="13" t="s">
        <v>93</v>
      </c>
      <c r="H4" s="36">
        <f>Pekao!J4</f>
        <v>127.6</v>
      </c>
      <c r="I4" s="73">
        <f>IF(B4="-","-",IF(B5=" ","-",[1]Relative!J4930))</f>
        <v>0</v>
      </c>
    </row>
    <row r="5" spans="1:9" x14ac:dyDescent="0.2">
      <c r="A5" s="33" t="str">
        <f>Pekao!A5</f>
        <v>Michał Sobolewski</v>
      </c>
      <c r="B5" s="33" t="str">
        <f>IF([1]Relative!H4931="","-",[1]Relative!H4931)</f>
        <v>-</v>
      </c>
      <c r="C5" s="33" t="s">
        <v>13</v>
      </c>
      <c r="D5" s="13" t="s">
        <v>12</v>
      </c>
      <c r="E5" s="71" t="s">
        <v>20</v>
      </c>
      <c r="F5" s="71" t="s">
        <v>21</v>
      </c>
      <c r="G5" s="13" t="s">
        <v>12</v>
      </c>
      <c r="H5" s="36">
        <f>Pekao!J5</f>
        <v>129.69999999999999</v>
      </c>
      <c r="I5" s="73" t="str">
        <f>IF(B5="-","-",IF(B6=" ","-",[1]Relative!J4931))</f>
        <v>-</v>
      </c>
    </row>
    <row r="6" spans="1:9" x14ac:dyDescent="0.2">
      <c r="A6" s="33" t="str">
        <f>Pekao!A6</f>
        <v>Michał Sobolewski</v>
      </c>
      <c r="B6" s="33" t="str">
        <f>IF([1]Relative!H4932="","-",[1]Relative!H4932)</f>
        <v>-</v>
      </c>
      <c r="C6" s="33" t="s">
        <v>13</v>
      </c>
      <c r="D6" s="13" t="s">
        <v>12</v>
      </c>
      <c r="E6" s="71" t="s">
        <v>48</v>
      </c>
      <c r="F6" s="71" t="s">
        <v>49</v>
      </c>
      <c r="G6" s="13" t="s">
        <v>12</v>
      </c>
      <c r="H6" s="36">
        <f>Pekao!J6</f>
        <v>126.95</v>
      </c>
      <c r="I6" s="73" t="str">
        <f>IF(B6="-","-",IF(B7=" ","-",[1]Relative!J4932))</f>
        <v>-</v>
      </c>
    </row>
    <row r="7" spans="1:9" x14ac:dyDescent="0.2">
      <c r="A7" s="33" t="str">
        <f>Pekao!A7</f>
        <v>Michał Sobolewski</v>
      </c>
      <c r="B7" s="33" t="str">
        <f>IF([1]Relative!H4933="","-",[1]Relative!H4933)</f>
        <v>-</v>
      </c>
      <c r="C7" s="33" t="s">
        <v>13</v>
      </c>
      <c r="D7" s="13" t="s">
        <v>12</v>
      </c>
      <c r="E7" s="71" t="s">
        <v>22</v>
      </c>
      <c r="F7" s="71" t="s">
        <v>23</v>
      </c>
      <c r="G7" s="13" t="s">
        <v>12</v>
      </c>
      <c r="H7" s="36">
        <f>Pekao!J7</f>
        <v>121.6</v>
      </c>
      <c r="I7" s="73" t="str">
        <f>IF(B7="-","-",IF(B8=" ","-",[1]Relative!J4933))</f>
        <v>-</v>
      </c>
    </row>
    <row r="8" spans="1:9" x14ac:dyDescent="0.2">
      <c r="A8" s="33" t="str">
        <f>Pekao!A8</f>
        <v>Michał Sobolewski</v>
      </c>
      <c r="B8" s="33" t="str">
        <f>IF([1]Relative!H4934="","-",[1]Relative!H4934)</f>
        <v>-</v>
      </c>
      <c r="C8" s="33" t="s">
        <v>13</v>
      </c>
      <c r="D8" s="13" t="s">
        <v>12</v>
      </c>
      <c r="E8" s="71" t="s">
        <v>24</v>
      </c>
      <c r="F8" s="71" t="s">
        <v>25</v>
      </c>
      <c r="G8" s="13" t="s">
        <v>12</v>
      </c>
      <c r="H8" s="36">
        <f>Pekao!J8</f>
        <v>126.55</v>
      </c>
      <c r="I8" s="73" t="str">
        <f>IF(B8="-","-",IF(B9=" ","-",[1]Relative!J4934))</f>
        <v>-</v>
      </c>
    </row>
    <row r="9" spans="1:9" x14ac:dyDescent="0.2">
      <c r="A9" s="33" t="str">
        <f>Pekao!A9</f>
        <v>Michał Sobolewski</v>
      </c>
      <c r="B9" s="33" t="str">
        <f>IF([1]Relative!H4935="","-",[1]Relative!H4935)</f>
        <v>-</v>
      </c>
      <c r="C9" s="33" t="s">
        <v>13</v>
      </c>
      <c r="D9" s="13" t="s">
        <v>12</v>
      </c>
      <c r="E9" s="71" t="s">
        <v>26</v>
      </c>
      <c r="F9" s="71" t="s">
        <v>27</v>
      </c>
      <c r="G9" s="13" t="s">
        <v>12</v>
      </c>
      <c r="H9" s="36">
        <f>Pekao!J9</f>
        <v>132</v>
      </c>
      <c r="I9" s="73" t="str">
        <f>IF(B9="-","-",IF(B10=" ","-",[1]Relative!J4935))</f>
        <v>-</v>
      </c>
    </row>
    <row r="10" spans="1:9" x14ac:dyDescent="0.2">
      <c r="A10" s="33" t="str">
        <f>Pekao!A10</f>
        <v>Michał Sobolewski</v>
      </c>
      <c r="B10" s="33" t="str">
        <f>IF([1]Relative!H4936="","-",[1]Relative!H4936)</f>
        <v>-</v>
      </c>
      <c r="C10" s="33" t="s">
        <v>13</v>
      </c>
      <c r="D10" s="13" t="s">
        <v>12</v>
      </c>
      <c r="E10" s="71" t="s">
        <v>28</v>
      </c>
      <c r="F10" s="71" t="s">
        <v>29</v>
      </c>
      <c r="G10" s="13" t="s">
        <v>12</v>
      </c>
      <c r="H10" s="36">
        <f>Pekao!J10</f>
        <v>132.4</v>
      </c>
      <c r="I10" s="73" t="str">
        <f>IF(B10="-","-",IF(B11=" ","-",[1]Relative!J4936))</f>
        <v>-</v>
      </c>
    </row>
    <row r="11" spans="1:9" x14ac:dyDescent="0.2">
      <c r="A11" s="33" t="str">
        <f>Pekao!A11</f>
        <v>Michał Sobolewski</v>
      </c>
      <c r="B11" s="33" t="str">
        <f>IF([1]Relative!H4937="","-",[1]Relative!H4937)</f>
        <v>Overweight</v>
      </c>
      <c r="C11" s="33" t="s">
        <v>16</v>
      </c>
      <c r="D11" s="13" t="s">
        <v>93</v>
      </c>
      <c r="E11" s="71" t="s">
        <v>12</v>
      </c>
      <c r="F11" s="71" t="s">
        <v>94</v>
      </c>
      <c r="G11" s="13" t="s">
        <v>100</v>
      </c>
      <c r="H11" s="36">
        <f>Pekao!J11</f>
        <v>131.94999999999999</v>
      </c>
      <c r="I11" s="73">
        <f>IF(B11="-","-",IF(B12=" ","-",[1]Relative!J4937))</f>
        <v>-4.4460254514999797E-2</v>
      </c>
    </row>
    <row r="12" spans="1:9" x14ac:dyDescent="0.2">
      <c r="A12" s="33" t="str">
        <f>Pekao!A12</f>
        <v>Michał Sobolewski</v>
      </c>
      <c r="B12" s="33" t="str">
        <f>IF([1]Relative!H4938="","-",[1]Relative!H4938)</f>
        <v>-</v>
      </c>
      <c r="C12" s="33" t="s">
        <v>13</v>
      </c>
      <c r="D12" s="13" t="s">
        <v>12</v>
      </c>
      <c r="E12" s="71" t="s">
        <v>95</v>
      </c>
      <c r="F12" s="71" t="s">
        <v>96</v>
      </c>
      <c r="G12" s="13"/>
      <c r="H12" s="36">
        <f>Pekao!J12</f>
        <v>130</v>
      </c>
      <c r="I12" s="73" t="str">
        <f>IF(B12="-","-",IF(B19=" ","-",[1]Relative!J4938))</f>
        <v>-</v>
      </c>
    </row>
    <row r="13" spans="1:9" x14ac:dyDescent="0.2">
      <c r="A13" s="33" t="str">
        <f>Pekao!A13</f>
        <v>Michał Sobolewski</v>
      </c>
      <c r="B13" s="33" t="str">
        <f>IF([1]Relative!H4939="","-",[1]Relative!H4939)</f>
        <v>-</v>
      </c>
      <c r="C13" s="33" t="s">
        <v>13</v>
      </c>
      <c r="D13" s="13" t="s">
        <v>12</v>
      </c>
      <c r="E13" s="71" t="s">
        <v>32</v>
      </c>
      <c r="F13" s="71" t="s">
        <v>33</v>
      </c>
      <c r="G13" s="13" t="s">
        <v>12</v>
      </c>
      <c r="H13" s="36">
        <f>Pekao!J13</f>
        <v>129.6</v>
      </c>
      <c r="I13" s="73" t="str">
        <f>IF(B13="-","-",IF(B20=" ","-",[1]Relative!J4939))</f>
        <v>-</v>
      </c>
    </row>
    <row r="14" spans="1:9" x14ac:dyDescent="0.2">
      <c r="A14" s="33" t="str">
        <f>Pekao!A14</f>
        <v>Michał Sobolewski</v>
      </c>
      <c r="B14" s="33" t="str">
        <f>IF([1]Relative!H4940="","-",[1]Relative!H4940)</f>
        <v>-</v>
      </c>
      <c r="C14" s="33" t="s">
        <v>13</v>
      </c>
      <c r="D14" s="13" t="s">
        <v>12</v>
      </c>
      <c r="E14" s="71" t="s">
        <v>34</v>
      </c>
      <c r="F14" s="71" t="s">
        <v>35</v>
      </c>
      <c r="G14" s="13" t="s">
        <v>12</v>
      </c>
      <c r="H14" s="36">
        <f>Pekao!J14</f>
        <v>122.5</v>
      </c>
      <c r="I14" s="73" t="str">
        <f>IF(B14="-","-",IF(#REF!=" ","-",[1]Relative!J4940))</f>
        <v>-</v>
      </c>
    </row>
    <row r="15" spans="1:9" x14ac:dyDescent="0.2">
      <c r="A15" s="33" t="str">
        <f>Pekao!A15</f>
        <v>Michał Sobolewski</v>
      </c>
      <c r="B15" s="33" t="str">
        <f>IF([1]Relative!H4941="","-",[1]Relative!H4941)</f>
        <v>-</v>
      </c>
      <c r="C15" s="33" t="s">
        <v>13</v>
      </c>
      <c r="D15" s="13" t="s">
        <v>12</v>
      </c>
      <c r="E15" s="71" t="s">
        <v>36</v>
      </c>
      <c r="F15" s="71" t="s">
        <v>37</v>
      </c>
      <c r="G15" s="13" t="s">
        <v>12</v>
      </c>
      <c r="H15" s="36">
        <f>Pekao!J15</f>
        <v>114.3</v>
      </c>
      <c r="I15" s="73" t="str">
        <f>IF(B15="-","-",IF(#REF!=" ","-",[1]Relative!J4941))</f>
        <v>-</v>
      </c>
    </row>
    <row r="16" spans="1:9" x14ac:dyDescent="0.2">
      <c r="A16" s="33" t="str">
        <f>Pekao!A16</f>
        <v>Michał Sobolewski</v>
      </c>
      <c r="B16" s="33" t="str">
        <f>IF([1]Relative!H4942="","-",[1]Relative!H4942)</f>
        <v>-</v>
      </c>
      <c r="C16" s="33" t="s">
        <v>13</v>
      </c>
      <c r="D16" s="13" t="s">
        <v>12</v>
      </c>
      <c r="E16" s="71" t="s">
        <v>98</v>
      </c>
      <c r="F16" s="71" t="s">
        <v>99</v>
      </c>
      <c r="G16" s="13" t="s">
        <v>12</v>
      </c>
      <c r="H16" s="36">
        <f>Pekao!J16</f>
        <v>106.15</v>
      </c>
      <c r="I16" s="73" t="str">
        <f>IF(B16="-","-",IF(#REF!=" ","-",[1]Relative!J4942))</f>
        <v>-</v>
      </c>
    </row>
    <row r="17" spans="1:9" x14ac:dyDescent="0.2">
      <c r="A17" s="33" t="str">
        <f>Pekao!A17</f>
        <v>Michał Sobolewski</v>
      </c>
      <c r="B17" s="33" t="str">
        <f>IF([1]Relative!H4943="","-",[1]Relative!H4943)</f>
        <v>-</v>
      </c>
      <c r="C17" s="33" t="s">
        <v>13</v>
      </c>
      <c r="D17" s="13" t="s">
        <v>12</v>
      </c>
      <c r="E17" s="71" t="s">
        <v>17</v>
      </c>
      <c r="F17" s="71" t="s">
        <v>38</v>
      </c>
      <c r="G17" s="13" t="s">
        <v>12</v>
      </c>
      <c r="H17" s="36">
        <f>Pekao!J17</f>
        <v>104.95</v>
      </c>
      <c r="I17" s="73" t="str">
        <f>IF(B17="-","-",IF(#REF!=" ","-",[1]Relative!J4943))</f>
        <v>-</v>
      </c>
    </row>
    <row r="18" spans="1:9" x14ac:dyDescent="0.2">
      <c r="A18" s="33" t="str">
        <f>Pekao!A18</f>
        <v>Michał Sobolewski</v>
      </c>
      <c r="B18" s="33" t="str">
        <f>IF([1]Relative!H4944="","-",[1]Relative!H4944)</f>
        <v>-</v>
      </c>
      <c r="C18" s="33" t="s">
        <v>13</v>
      </c>
      <c r="D18" s="13" t="s">
        <v>12</v>
      </c>
      <c r="E18" s="71" t="s">
        <v>40</v>
      </c>
      <c r="F18" s="71" t="s">
        <v>41</v>
      </c>
      <c r="G18" s="13" t="s">
        <v>12</v>
      </c>
      <c r="H18" s="36">
        <f>Pekao!J18</f>
        <v>111</v>
      </c>
      <c r="I18" s="73" t="str">
        <f>IF(B18="-","-",IF(#REF!=" ","-",[1]Relative!J4944))</f>
        <v>-</v>
      </c>
    </row>
    <row r="19" spans="1:9" x14ac:dyDescent="0.2">
      <c r="A19" s="33"/>
      <c r="B19" s="33"/>
      <c r="C19" s="33"/>
      <c r="D19" s="13"/>
      <c r="E19" s="71"/>
      <c r="F19" s="71"/>
      <c r="G19" s="13"/>
      <c r="H19" s="36"/>
      <c r="I19" s="73"/>
    </row>
    <row r="20" spans="1:9" x14ac:dyDescent="0.2">
      <c r="D20" s="22"/>
      <c r="E20" s="22"/>
      <c r="F20" s="22"/>
      <c r="G20" s="10"/>
      <c r="H20" s="23"/>
      <c r="I20" s="30"/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>
    <tabColor indexed="11"/>
  </sheetPr>
  <dimension ref="A1:L17"/>
  <sheetViews>
    <sheetView topLeftCell="A133" workbookViewId="0">
      <selection activeCell="A20" sqref="A20:XFD57"/>
    </sheetView>
  </sheetViews>
  <sheetFormatPr defaultRowHeight="12.75" x14ac:dyDescent="0.2"/>
  <cols>
    <col min="1" max="1" width="16.5703125" bestFit="1" customWidth="1"/>
    <col min="2" max="2" width="16.7109375" customWidth="1"/>
    <col min="4" max="4" width="11.85546875" customWidth="1"/>
    <col min="5" max="6" width="16.85546875" customWidth="1"/>
    <col min="7" max="7" width="22" customWidth="1"/>
    <col min="8" max="8" width="15.85546875" customWidth="1"/>
    <col min="9" max="9" width="20.140625" customWidth="1"/>
    <col min="10" max="10" width="15.5703125" customWidth="1"/>
    <col min="11" max="11" width="15.7109375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101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10" t="s">
        <v>14</v>
      </c>
      <c r="B4" t="s">
        <v>66</v>
      </c>
      <c r="C4" t="s">
        <v>13</v>
      </c>
      <c r="D4" s="22" t="s">
        <v>12</v>
      </c>
      <c r="E4" s="22" t="s">
        <v>18</v>
      </c>
      <c r="F4" s="22" t="s">
        <v>19</v>
      </c>
      <c r="G4" s="10" t="s">
        <v>24</v>
      </c>
      <c r="H4" s="24" t="str">
        <f>IF([1]Absolute!I5102="","-",IF($B5="","-",[1]Absolute!I5102))</f>
        <v>-</v>
      </c>
      <c r="I4" s="24" t="str">
        <f>IF([1]Absolute!J5102="","-",IF($B5="","-",[1]Absolute!J5102))</f>
        <v>-</v>
      </c>
      <c r="J4" s="79">
        <f>[1]Absolute!K5102</f>
        <v>36.9</v>
      </c>
      <c r="K4" s="78">
        <f>[1]Absolute!L5102</f>
        <v>31.2</v>
      </c>
      <c r="L4" t="s">
        <v>13</v>
      </c>
    </row>
    <row r="5" spans="1:12" x14ac:dyDescent="0.2">
      <c r="A5" s="10" t="s">
        <v>14</v>
      </c>
      <c r="B5" t="str">
        <f>IF([1]Absolute!G5103="","-",[1]Absolute!G5103)</f>
        <v>-</v>
      </c>
      <c r="C5" t="s">
        <v>13</v>
      </c>
      <c r="D5" s="22" t="s">
        <v>12</v>
      </c>
      <c r="E5" s="26" t="s">
        <v>20</v>
      </c>
      <c r="F5" s="26" t="s">
        <v>21</v>
      </c>
      <c r="G5" s="10" t="s">
        <v>12</v>
      </c>
      <c r="H5" s="24" t="str">
        <f>IF([1]Absolute!I5103="","-",IF($B6="","-",[1]Absolute!I5103))</f>
        <v>-</v>
      </c>
      <c r="I5" s="24" t="str">
        <f>IF([1]Absolute!J5103="","-",IF($B6="","-",[1]Absolute!J5103))</f>
        <v>-</v>
      </c>
      <c r="J5" s="79">
        <f>[1]Absolute!K5103</f>
        <v>36.590000000000003</v>
      </c>
      <c r="K5" s="78">
        <f>[1]Absolute!L5103</f>
        <v>31.2</v>
      </c>
      <c r="L5" t="str">
        <f t="shared" ref="L5:L17" si="0">IF(K5&gt;K4,"↑",IF(K5=K4,"→","↓"))</f>
        <v>→</v>
      </c>
    </row>
    <row r="6" spans="1:12" x14ac:dyDescent="0.2">
      <c r="A6" s="10" t="s">
        <v>14</v>
      </c>
      <c r="B6" t="str">
        <f>IF([1]Absolute!G5104="","-",[1]Absolute!G5104)</f>
        <v>-</v>
      </c>
      <c r="C6" t="s">
        <v>13</v>
      </c>
      <c r="D6" s="22" t="s">
        <v>12</v>
      </c>
      <c r="E6" s="26" t="s">
        <v>102</v>
      </c>
      <c r="F6" s="26" t="s">
        <v>103</v>
      </c>
      <c r="G6" s="10" t="s">
        <v>12</v>
      </c>
      <c r="H6" s="24" t="str">
        <f>IF([1]Absolute!I5104="","-",IF($B7="","-",[1]Absolute!I5104))</f>
        <v>-</v>
      </c>
      <c r="I6" s="24" t="str">
        <f>IF([1]Absolute!J5104="","-",IF($B7="","-",[1]Absolute!J5104))</f>
        <v>-</v>
      </c>
      <c r="J6" s="79">
        <f>[1]Absolute!K5104</f>
        <v>37.799999999999997</v>
      </c>
      <c r="K6" s="78">
        <f>[1]Absolute!L5104</f>
        <v>38.799999999999997</v>
      </c>
      <c r="L6" t="str">
        <f t="shared" si="0"/>
        <v>↑</v>
      </c>
    </row>
    <row r="7" spans="1:12" x14ac:dyDescent="0.2">
      <c r="A7" s="10" t="s">
        <v>14</v>
      </c>
      <c r="B7" t="str">
        <f>IF([1]Absolute!G5105="","-",[1]Absolute!G5105)</f>
        <v>-</v>
      </c>
      <c r="C7" t="s">
        <v>13</v>
      </c>
      <c r="D7" s="22" t="s">
        <v>12</v>
      </c>
      <c r="E7" s="26" t="s">
        <v>22</v>
      </c>
      <c r="F7" s="26" t="s">
        <v>23</v>
      </c>
      <c r="G7" s="10" t="s">
        <v>12</v>
      </c>
      <c r="H7" s="24" t="str">
        <f>IF([1]Absolute!I5105="","-",IF($B8="","-",[1]Absolute!I5105))</f>
        <v>-</v>
      </c>
      <c r="I7" s="24" t="str">
        <f>IF([1]Absolute!J5105="","-",IF($B8="","-",[1]Absolute!J5105))</f>
        <v>-</v>
      </c>
      <c r="J7" s="79">
        <f>[1]Absolute!K5105</f>
        <v>39.6</v>
      </c>
      <c r="K7" s="78">
        <f>[1]Absolute!L5105</f>
        <v>38.799999999999997</v>
      </c>
      <c r="L7" t="str">
        <f t="shared" si="0"/>
        <v>→</v>
      </c>
    </row>
    <row r="8" spans="1:12" x14ac:dyDescent="0.2">
      <c r="A8" s="10" t="s">
        <v>14</v>
      </c>
      <c r="B8" t="str">
        <f>IF([1]Absolute!G5106="","-",[1]Absolute!G5106)</f>
        <v>Buy</v>
      </c>
      <c r="C8" t="s">
        <v>16</v>
      </c>
      <c r="D8" s="22" t="s">
        <v>24</v>
      </c>
      <c r="E8" s="26" t="s">
        <v>12</v>
      </c>
      <c r="F8" s="26" t="s">
        <v>25</v>
      </c>
      <c r="G8" s="10" t="str">
        <f>D11</f>
        <v>01.03.2018</v>
      </c>
      <c r="H8" s="24">
        <f>IF([1]Absolute!I5106="","-",IF($B9="","-",[1]Absolute!I5106))</f>
        <v>1.0245413390516989E-2</v>
      </c>
      <c r="I8" s="24">
        <f>IF([1]Absolute!J5106="","-",IF($B9="","-",[1]Absolute!J5106))</f>
        <v>3.1953546394800858E-2</v>
      </c>
      <c r="J8" s="79">
        <f>[1]Absolute!K5106</f>
        <v>41.97</v>
      </c>
      <c r="K8" s="78">
        <f>[1]Absolute!L5106</f>
        <v>47.9</v>
      </c>
      <c r="L8" t="str">
        <f t="shared" si="0"/>
        <v>↑</v>
      </c>
    </row>
    <row r="9" spans="1:12" x14ac:dyDescent="0.2">
      <c r="A9" s="10" t="s">
        <v>14</v>
      </c>
      <c r="B9" t="str">
        <f>IF([1]Absolute!G5107="","-",[1]Absolute!G5107)</f>
        <v>-</v>
      </c>
      <c r="C9" t="s">
        <v>13</v>
      </c>
      <c r="D9" s="22" t="s">
        <v>12</v>
      </c>
      <c r="E9" s="26" t="s">
        <v>26</v>
      </c>
      <c r="F9" s="26" t="s">
        <v>27</v>
      </c>
      <c r="G9" s="10" t="s">
        <v>12</v>
      </c>
      <c r="H9" s="24" t="str">
        <f>IF([1]Absolute!I5107="","-",IF($B10="","-",[1]Absolute!I5107))</f>
        <v>-</v>
      </c>
      <c r="I9" s="24" t="str">
        <f>IF([1]Absolute!J5107="","-",IF($B10="","-",[1]Absolute!J5107))</f>
        <v>-</v>
      </c>
      <c r="J9" s="79">
        <f>[1]Absolute!K5107</f>
        <v>44.75</v>
      </c>
      <c r="K9" s="78">
        <f>[1]Absolute!L5107</f>
        <v>47.9</v>
      </c>
      <c r="L9" t="str">
        <f t="shared" si="0"/>
        <v>→</v>
      </c>
    </row>
    <row r="10" spans="1:12" x14ac:dyDescent="0.2">
      <c r="A10" s="10" t="s">
        <v>14</v>
      </c>
      <c r="B10" t="str">
        <f>IF([1]Absolute!G5108="","-",[1]Absolute!G5108)</f>
        <v>-</v>
      </c>
      <c r="C10" t="s">
        <v>13</v>
      </c>
      <c r="D10" s="22" t="s">
        <v>12</v>
      </c>
      <c r="E10" s="26" t="s">
        <v>28</v>
      </c>
      <c r="F10" s="26" t="s">
        <v>29</v>
      </c>
      <c r="G10" s="10" t="s">
        <v>12</v>
      </c>
      <c r="H10" s="24" t="str">
        <f>IF([1]Absolute!I5108="","-",IF($B11="","-",[1]Absolute!I5108))</f>
        <v>-</v>
      </c>
      <c r="I10" s="24" t="str">
        <f>IF([1]Absolute!J5108="","-",IF($B11="","-",[1]Absolute!J5108))</f>
        <v>-</v>
      </c>
      <c r="J10" s="79">
        <f>[1]Absolute!K5108</f>
        <v>43.29</v>
      </c>
      <c r="K10" s="78">
        <f>[1]Absolute!L5108</f>
        <v>47.9</v>
      </c>
      <c r="L10" t="str">
        <f t="shared" si="0"/>
        <v>→</v>
      </c>
    </row>
    <row r="11" spans="1:12" x14ac:dyDescent="0.2">
      <c r="A11" s="10" t="s">
        <v>14</v>
      </c>
      <c r="B11" t="str">
        <f>IF([1]Absolute!G5109="","-",[1]Absolute!G5109)</f>
        <v>Hold</v>
      </c>
      <c r="C11" s="11" t="s">
        <v>15</v>
      </c>
      <c r="D11" s="22" t="s">
        <v>95</v>
      </c>
      <c r="E11" s="26" t="s">
        <v>12</v>
      </c>
      <c r="F11" s="26" t="s">
        <v>96</v>
      </c>
      <c r="G11" s="10" t="s">
        <v>97</v>
      </c>
      <c r="H11" s="24">
        <f>IF([1]Absolute!I5109="","-",IF($B12="","-",[1]Absolute!I5109))</f>
        <v>-6.6037735849057144E-3</v>
      </c>
      <c r="I11" s="24">
        <f>IF([1]Absolute!J5109="","-",IF($B12="","-",[1]Absolute!J5109))</f>
        <v>1.6841307734705602E-2</v>
      </c>
      <c r="J11" s="79">
        <f>[1]Absolute!K5109</f>
        <v>42.4</v>
      </c>
      <c r="K11" s="78">
        <f>[1]Absolute!L5109</f>
        <v>43.4</v>
      </c>
      <c r="L11" t="str">
        <f t="shared" si="0"/>
        <v>↓</v>
      </c>
    </row>
    <row r="12" spans="1:12" x14ac:dyDescent="0.2">
      <c r="A12" s="10" t="s">
        <v>14</v>
      </c>
      <c r="B12" t="str">
        <f>IF([1]Absolute!G5110="","-",[1]Absolute!G5110)</f>
        <v>-</v>
      </c>
      <c r="C12" s="11" t="s">
        <v>13</v>
      </c>
      <c r="D12" s="22" t="s">
        <v>12</v>
      </c>
      <c r="E12" s="22" t="s">
        <v>32</v>
      </c>
      <c r="F12" s="26" t="s">
        <v>33</v>
      </c>
      <c r="G12" s="10" t="s">
        <v>12</v>
      </c>
      <c r="H12" s="24" t="str">
        <f>IF([1]Absolute!I5110="","-",IF($B18="","-",[1]Absolute!I5110))</f>
        <v>-</v>
      </c>
      <c r="I12" s="24" t="str">
        <f>IF([1]Absolute!J5110="","-",IF($B18="","-",[1]Absolute!J5110))</f>
        <v>-</v>
      </c>
      <c r="J12" s="79">
        <f>[1]Absolute!K5110</f>
        <v>42.29</v>
      </c>
      <c r="K12" s="78">
        <f>[1]Absolute!L5110</f>
        <v>43.4</v>
      </c>
      <c r="L12" t="str">
        <f t="shared" si="0"/>
        <v>→</v>
      </c>
    </row>
    <row r="13" spans="1:12" x14ac:dyDescent="0.2">
      <c r="A13" s="10" t="s">
        <v>14</v>
      </c>
      <c r="B13" t="str">
        <f>IF([1]Absolute!G5111="","-",[1]Absolute!G5111)</f>
        <v>-</v>
      </c>
      <c r="C13" s="11" t="s">
        <v>13</v>
      </c>
      <c r="D13" s="22" t="s">
        <v>12</v>
      </c>
      <c r="E13" s="22" t="s">
        <v>34</v>
      </c>
      <c r="F13" s="26" t="s">
        <v>35</v>
      </c>
      <c r="G13" s="10" t="s">
        <v>12</v>
      </c>
      <c r="H13" s="24" t="str">
        <f>IF([1]Absolute!I5111="","-",IF($B19="","-",[1]Absolute!I5111))</f>
        <v>-</v>
      </c>
      <c r="I13" s="24" t="str">
        <f>IF([1]Absolute!J5111="","-",IF($B19="","-",[1]Absolute!J5111))</f>
        <v>-</v>
      </c>
      <c r="J13" s="79">
        <f>[1]Absolute!K5111</f>
        <v>40.85</v>
      </c>
      <c r="K13" s="78">
        <f>[1]Absolute!L5111</f>
        <v>43.4</v>
      </c>
      <c r="L13" t="str">
        <f t="shared" si="0"/>
        <v>→</v>
      </c>
    </row>
    <row r="14" spans="1:12" x14ac:dyDescent="0.2">
      <c r="A14" s="10" t="s">
        <v>14</v>
      </c>
      <c r="B14" t="str">
        <f>IF([1]Absolute!G5112="","-",[1]Absolute!G5112)</f>
        <v>-</v>
      </c>
      <c r="C14" s="11" t="s">
        <v>13</v>
      </c>
      <c r="D14" s="22" t="s">
        <v>12</v>
      </c>
      <c r="E14" s="22" t="s">
        <v>36</v>
      </c>
      <c r="F14" s="26" t="s">
        <v>37</v>
      </c>
      <c r="G14" s="10" t="s">
        <v>12</v>
      </c>
      <c r="H14" s="24" t="str">
        <f>IF([1]Absolute!I5112="","-",IF(#REF!="","-",[1]Absolute!I5112))</f>
        <v>-</v>
      </c>
      <c r="I14" s="24" t="str">
        <f>IF([1]Absolute!J5112="","-",IF(#REF!="","-",[1]Absolute!J5112))</f>
        <v>-</v>
      </c>
      <c r="J14" s="79">
        <f>[1]Absolute!K5112</f>
        <v>38.93</v>
      </c>
      <c r="K14" s="78">
        <f>[1]Absolute!L5112</f>
        <v>43.4</v>
      </c>
      <c r="L14" t="str">
        <f t="shared" si="0"/>
        <v>→</v>
      </c>
    </row>
    <row r="15" spans="1:12" x14ac:dyDescent="0.2">
      <c r="A15" s="10" t="s">
        <v>14</v>
      </c>
      <c r="B15" t="str">
        <f>IF([1]Absolute!G5113="","-",[1]Absolute!G5113)</f>
        <v>-</v>
      </c>
      <c r="C15" s="11" t="s">
        <v>13</v>
      </c>
      <c r="D15" s="22" t="s">
        <v>12</v>
      </c>
      <c r="E15" s="22" t="s">
        <v>17</v>
      </c>
      <c r="F15" s="26" t="s">
        <v>38</v>
      </c>
      <c r="G15" s="10" t="s">
        <v>12</v>
      </c>
      <c r="H15" s="24" t="str">
        <f>IF([1]Absolute!I5113="","-",IF(#REF!="","-",[1]Absolute!I5113))</f>
        <v>-</v>
      </c>
      <c r="I15" s="24" t="str">
        <f>IF([1]Absolute!J5113="","-",IF(#REF!="","-",[1]Absolute!J5113))</f>
        <v>-</v>
      </c>
      <c r="J15" s="79">
        <f>[1]Absolute!K5113</f>
        <v>38.39</v>
      </c>
      <c r="K15" s="78">
        <f>[1]Absolute!L5113</f>
        <v>43.4</v>
      </c>
      <c r="L15" t="str">
        <f t="shared" si="0"/>
        <v>→</v>
      </c>
    </row>
    <row r="16" spans="1:12" x14ac:dyDescent="0.2">
      <c r="A16" s="10" t="s">
        <v>14</v>
      </c>
      <c r="B16" t="str">
        <f>IF([1]Absolute!G5114="","-",[1]Absolute!G5114)</f>
        <v>-</v>
      </c>
      <c r="C16" s="11" t="s">
        <v>13</v>
      </c>
      <c r="D16" s="22" t="s">
        <v>12</v>
      </c>
      <c r="E16" s="22" t="s">
        <v>40</v>
      </c>
      <c r="F16" s="26" t="s">
        <v>41</v>
      </c>
      <c r="G16" s="10" t="s">
        <v>12</v>
      </c>
      <c r="H16" s="24" t="str">
        <f>IF([1]Absolute!I5114="","-",IF(#REF!="","-",[1]Absolute!I5114))</f>
        <v>-</v>
      </c>
      <c r="I16" s="24" t="str">
        <f>IF([1]Absolute!J5114="","-",IF(#REF!="","-",[1]Absolute!J5114))</f>
        <v>-</v>
      </c>
      <c r="J16" s="79">
        <f>[1]Absolute!K5114</f>
        <v>41.83</v>
      </c>
      <c r="K16" s="78">
        <f>[1]Absolute!L5114</f>
        <v>43.4</v>
      </c>
      <c r="L16" t="str">
        <f t="shared" si="0"/>
        <v>→</v>
      </c>
    </row>
    <row r="17" spans="1:12" x14ac:dyDescent="0.2">
      <c r="A17" s="10" t="s">
        <v>14</v>
      </c>
      <c r="B17" t="str">
        <f>IF([1]Absolute!G5115="","-",[1]Absolute!G5115)</f>
        <v>-</v>
      </c>
      <c r="C17" s="11" t="s">
        <v>13</v>
      </c>
      <c r="D17" s="22" t="s">
        <v>12</v>
      </c>
      <c r="E17" s="22" t="s">
        <v>104</v>
      </c>
      <c r="F17" s="26" t="s">
        <v>105</v>
      </c>
      <c r="G17" s="10" t="s">
        <v>12</v>
      </c>
      <c r="H17" s="24" t="str">
        <f>IF([1]Absolute!I5115="","-",IF(#REF!="","-",[1]Absolute!I5115))</f>
        <v>-</v>
      </c>
      <c r="I17" s="24" t="str">
        <f>IF([1]Absolute!J5115="","-",IF(#REF!="","-",[1]Absolute!J5115))</f>
        <v>-</v>
      </c>
      <c r="J17" s="79">
        <f>[1]Absolute!K5115</f>
        <v>41.57</v>
      </c>
      <c r="K17" s="78">
        <f>[1]Absolute!L5115</f>
        <v>42.85</v>
      </c>
      <c r="L17" t="str">
        <f t="shared" si="0"/>
        <v>↓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>
    <tabColor indexed="11"/>
  </sheetPr>
  <dimension ref="A1:I17"/>
  <sheetViews>
    <sheetView topLeftCell="A133" workbookViewId="0">
      <selection activeCell="A20" sqref="A20:XFD57"/>
    </sheetView>
  </sheetViews>
  <sheetFormatPr defaultRowHeight="12.75" x14ac:dyDescent="0.2"/>
  <cols>
    <col min="1" max="1" width="17.42578125" customWidth="1"/>
    <col min="2" max="2" width="24.85546875" customWidth="1"/>
    <col min="3" max="3" width="11.5703125" customWidth="1"/>
    <col min="4" max="4" width="12.85546875" customWidth="1"/>
    <col min="5" max="6" width="17" customWidth="1"/>
    <col min="7" max="7" width="22" bestFit="1" customWidth="1"/>
    <col min="8" max="8" width="24.7109375" customWidth="1"/>
    <col min="9" max="9" width="20.7109375" customWidth="1"/>
    <col min="10" max="10" width="14.140625" customWidth="1"/>
  </cols>
  <sheetData>
    <row r="1" spans="1:9" x14ac:dyDescent="0.2">
      <c r="A1" s="1" t="s">
        <v>43</v>
      </c>
      <c r="B1" s="1"/>
      <c r="C1" s="20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101</v>
      </c>
      <c r="B3" s="7"/>
      <c r="C3" s="8"/>
      <c r="D3" s="9"/>
      <c r="E3" s="9"/>
      <c r="F3" s="9"/>
      <c r="G3" s="9"/>
      <c r="H3" s="7"/>
      <c r="I3" s="9"/>
    </row>
    <row r="4" spans="1:9" x14ac:dyDescent="0.2">
      <c r="A4" t="str">
        <f>PKOBP!A4</f>
        <v>Michał Sobolewski</v>
      </c>
      <c r="B4" t="s">
        <v>110</v>
      </c>
      <c r="C4" t="s">
        <v>13</v>
      </c>
      <c r="D4" s="22" t="s">
        <v>12</v>
      </c>
      <c r="E4" s="22" t="s">
        <v>18</v>
      </c>
      <c r="F4" s="22" t="s">
        <v>19</v>
      </c>
      <c r="G4" s="10" t="s">
        <v>102</v>
      </c>
      <c r="H4" s="23">
        <f>PKOBP!J4</f>
        <v>36.9</v>
      </c>
      <c r="I4" s="30">
        <f>IF(B4="-","-",[1]Relative!J5098)</f>
        <v>0</v>
      </c>
    </row>
    <row r="5" spans="1:9" x14ac:dyDescent="0.2">
      <c r="A5" t="str">
        <f>PKOBP!A5</f>
        <v>Michał Sobolewski</v>
      </c>
      <c r="B5" t="str">
        <f>IF([1]Relative!H5099="","-",[1]Relative!H5099)</f>
        <v>-</v>
      </c>
      <c r="C5" t="s">
        <v>13</v>
      </c>
      <c r="D5" s="22" t="s">
        <v>12</v>
      </c>
      <c r="E5" s="26" t="s">
        <v>20</v>
      </c>
      <c r="F5" s="26" t="s">
        <v>21</v>
      </c>
      <c r="G5" s="10" t="s">
        <v>12</v>
      </c>
      <c r="H5" s="23">
        <f>PKOBP!J5</f>
        <v>36.590000000000003</v>
      </c>
      <c r="I5" s="30" t="str">
        <f>IF(B5="-","-",[1]Relative!J5099)</f>
        <v>-</v>
      </c>
    </row>
    <row r="6" spans="1:9" x14ac:dyDescent="0.2">
      <c r="A6" t="str">
        <f>PKOBP!A6</f>
        <v>Michał Sobolewski</v>
      </c>
      <c r="B6" t="str">
        <f>IF([1]Relative!H5100="","-",[1]Relative!H5100)</f>
        <v>Overweight</v>
      </c>
      <c r="C6" t="s">
        <v>16</v>
      </c>
      <c r="D6" s="22" t="s">
        <v>102</v>
      </c>
      <c r="E6" s="26" t="s">
        <v>12</v>
      </c>
      <c r="F6" s="26" t="s">
        <v>103</v>
      </c>
      <c r="G6" s="10" t="s">
        <v>106</v>
      </c>
      <c r="H6" s="23">
        <f>PKOBP!J6</f>
        <v>37.799999999999997</v>
      </c>
      <c r="I6" s="30">
        <f>IF(B6="-","-",[1]Relative!J5100)</f>
        <v>0.18150388557097275</v>
      </c>
    </row>
    <row r="7" spans="1:9" x14ac:dyDescent="0.2">
      <c r="A7" t="str">
        <f>PKOBP!A7</f>
        <v>Michał Sobolewski</v>
      </c>
      <c r="B7" t="str">
        <f>IF([1]Relative!H5101="","-",[1]Relative!H5101)</f>
        <v>-</v>
      </c>
      <c r="C7" t="s">
        <v>13</v>
      </c>
      <c r="D7" s="22" t="s">
        <v>12</v>
      </c>
      <c r="E7" s="26" t="s">
        <v>22</v>
      </c>
      <c r="F7" s="26" t="s">
        <v>23</v>
      </c>
      <c r="G7" s="10" t="s">
        <v>12</v>
      </c>
      <c r="H7" s="23">
        <f>PKOBP!J7</f>
        <v>39.6</v>
      </c>
      <c r="I7" s="30" t="str">
        <f>IF(B7="-","-",[1]Relative!J5101)</f>
        <v>-</v>
      </c>
    </row>
    <row r="8" spans="1:9" x14ac:dyDescent="0.2">
      <c r="A8" t="str">
        <f>PKOBP!A8</f>
        <v>Michał Sobolewski</v>
      </c>
      <c r="B8" t="str">
        <f>IF([1]Relative!H5102="","-",[1]Relative!H5102)</f>
        <v>-</v>
      </c>
      <c r="C8" t="s">
        <v>13</v>
      </c>
      <c r="D8" s="22" t="s">
        <v>12</v>
      </c>
      <c r="E8" s="26" t="s">
        <v>24</v>
      </c>
      <c r="F8" s="26" t="s">
        <v>25</v>
      </c>
      <c r="G8" s="10" t="s">
        <v>12</v>
      </c>
      <c r="H8" s="23">
        <f>PKOBP!J8</f>
        <v>41.97</v>
      </c>
      <c r="I8" s="30" t="str">
        <f>IF(B8="-","-",[1]Relative!J5102)</f>
        <v>-</v>
      </c>
    </row>
    <row r="9" spans="1:9" x14ac:dyDescent="0.2">
      <c r="A9" t="str">
        <f>PKOBP!A9</f>
        <v>Michał Sobolewski</v>
      </c>
      <c r="B9" t="str">
        <f>IF([1]Relative!H5103="","-",[1]Relative!H5103)</f>
        <v>-</v>
      </c>
      <c r="C9" t="s">
        <v>13</v>
      </c>
      <c r="D9" s="22" t="s">
        <v>12</v>
      </c>
      <c r="E9" s="26" t="s">
        <v>26</v>
      </c>
      <c r="F9" s="26" t="s">
        <v>27</v>
      </c>
      <c r="G9" s="10" t="s">
        <v>12</v>
      </c>
      <c r="H9" s="23">
        <f>PKOBP!J9</f>
        <v>44.75</v>
      </c>
      <c r="I9" s="30" t="str">
        <f>IF(B9="-","-",[1]Relative!J5103)</f>
        <v>-</v>
      </c>
    </row>
    <row r="10" spans="1:9" x14ac:dyDescent="0.2">
      <c r="A10" t="str">
        <f>PKOBP!A10</f>
        <v>Michał Sobolewski</v>
      </c>
      <c r="B10" t="str">
        <f>IF([1]Relative!H5104="","-",[1]Relative!H5104)</f>
        <v>-</v>
      </c>
      <c r="C10" t="s">
        <v>13</v>
      </c>
      <c r="D10" s="22" t="s">
        <v>12</v>
      </c>
      <c r="E10" s="26" t="s">
        <v>28</v>
      </c>
      <c r="F10" s="26" t="s">
        <v>29</v>
      </c>
      <c r="G10" s="10" t="s">
        <v>12</v>
      </c>
      <c r="H10" s="23">
        <f>PKOBP!J10</f>
        <v>43.29</v>
      </c>
      <c r="I10" s="30" t="str">
        <f>IF(B10="-","-",[1]Relative!J5104)</f>
        <v>-</v>
      </c>
    </row>
    <row r="11" spans="1:9" x14ac:dyDescent="0.2">
      <c r="A11" t="str">
        <f>PKOBP!A11</f>
        <v>Michał Sobolewski</v>
      </c>
      <c r="B11" t="str">
        <f>IF([1]Relative!H5105="","-",[1]Relative!H5105)</f>
        <v>Neutral</v>
      </c>
      <c r="C11" s="10" t="s">
        <v>15</v>
      </c>
      <c r="D11" s="22" t="s">
        <v>95</v>
      </c>
      <c r="E11" s="26" t="s">
        <v>12</v>
      </c>
      <c r="F11" s="26" t="s">
        <v>96</v>
      </c>
      <c r="G11" s="10" t="s">
        <v>97</v>
      </c>
      <c r="H11" s="23">
        <f>PKOBP!J11</f>
        <v>42.4</v>
      </c>
      <c r="I11" s="30">
        <f>IF(B11="-","-",[1]Relative!J5105)</f>
        <v>1.6841307734705602E-2</v>
      </c>
    </row>
    <row r="12" spans="1:9" x14ac:dyDescent="0.2">
      <c r="A12" t="str">
        <f>PKOBP!A12</f>
        <v>Michał Sobolewski</v>
      </c>
      <c r="B12" t="str">
        <f>IF([1]Relative!H5106="","-",[1]Relative!H5106)</f>
        <v>-</v>
      </c>
      <c r="C12" s="10" t="s">
        <v>13</v>
      </c>
      <c r="D12" s="22" t="s">
        <v>12</v>
      </c>
      <c r="E12" s="26" t="s">
        <v>32</v>
      </c>
      <c r="F12" s="26" t="s">
        <v>33</v>
      </c>
      <c r="G12" s="10" t="s">
        <v>12</v>
      </c>
      <c r="H12" s="23">
        <f>PKOBP!J12</f>
        <v>42.29</v>
      </c>
      <c r="I12" s="30" t="str">
        <f>IF(B12="-","-",[1]Relative!J5106)</f>
        <v>-</v>
      </c>
    </row>
    <row r="13" spans="1:9" x14ac:dyDescent="0.2">
      <c r="A13" t="str">
        <f>PKOBP!A13</f>
        <v>Michał Sobolewski</v>
      </c>
      <c r="B13" t="str">
        <f>IF([1]Relative!H5107="","-",[1]Relative!H5107)</f>
        <v>-</v>
      </c>
      <c r="C13" s="10" t="s">
        <v>13</v>
      </c>
      <c r="D13" s="22" t="s">
        <v>12</v>
      </c>
      <c r="E13" s="26" t="s">
        <v>34</v>
      </c>
      <c r="F13" s="26" t="s">
        <v>35</v>
      </c>
      <c r="G13" s="10" t="s">
        <v>12</v>
      </c>
      <c r="H13" s="23">
        <f>PKOBP!J13</f>
        <v>40.85</v>
      </c>
      <c r="I13" s="30" t="str">
        <f>IF(B13="-","-",[1]Relative!J5107)</f>
        <v>-</v>
      </c>
    </row>
    <row r="14" spans="1:9" x14ac:dyDescent="0.2">
      <c r="A14" t="str">
        <f>PKOBP!A14</f>
        <v>Michał Sobolewski</v>
      </c>
      <c r="B14" t="str">
        <f>IF([1]Relative!H5108="","-",[1]Relative!H5108)</f>
        <v>-</v>
      </c>
      <c r="C14" s="10" t="s">
        <v>13</v>
      </c>
      <c r="D14" s="22" t="s">
        <v>12</v>
      </c>
      <c r="E14" s="26" t="s">
        <v>36</v>
      </c>
      <c r="F14" s="26" t="s">
        <v>37</v>
      </c>
      <c r="G14" s="10" t="s">
        <v>12</v>
      </c>
      <c r="H14" s="23">
        <f>PKOBP!J14</f>
        <v>38.93</v>
      </c>
      <c r="I14" s="30" t="str">
        <f>IF(B14="-","-",[1]Relative!J5108)</f>
        <v>-</v>
      </c>
    </row>
    <row r="15" spans="1:9" x14ac:dyDescent="0.2">
      <c r="A15" t="str">
        <f>PKOBP!A15</f>
        <v>Michał Sobolewski</v>
      </c>
      <c r="B15" t="str">
        <f>IF([1]Relative!H5109="","-",[1]Relative!H5109)</f>
        <v>-</v>
      </c>
      <c r="C15" s="10" t="s">
        <v>13</v>
      </c>
      <c r="D15" s="22" t="s">
        <v>12</v>
      </c>
      <c r="E15" s="26" t="s">
        <v>17</v>
      </c>
      <c r="F15" s="26" t="s">
        <v>38</v>
      </c>
      <c r="G15" s="10" t="s">
        <v>12</v>
      </c>
      <c r="H15" s="23">
        <f>PKOBP!J15</f>
        <v>38.39</v>
      </c>
      <c r="I15" s="30" t="str">
        <f>IF(B15="-","-",[1]Relative!J5109)</f>
        <v>-</v>
      </c>
    </row>
    <row r="16" spans="1:9" x14ac:dyDescent="0.2">
      <c r="A16" t="str">
        <f>PKOBP!A16</f>
        <v>Michał Sobolewski</v>
      </c>
      <c r="B16" t="str">
        <f>IF([1]Relative!H5110="","-",[1]Relative!H5110)</f>
        <v>-</v>
      </c>
      <c r="C16" s="10" t="s">
        <v>13</v>
      </c>
      <c r="D16" s="22" t="s">
        <v>12</v>
      </c>
      <c r="E16" s="26" t="s">
        <v>40</v>
      </c>
      <c r="F16" s="26" t="s">
        <v>41</v>
      </c>
      <c r="G16" s="10" t="s">
        <v>12</v>
      </c>
      <c r="H16" s="23">
        <f>PKOBP!J16</f>
        <v>41.83</v>
      </c>
      <c r="I16" s="30" t="str">
        <f>IF(B16="-","-",[1]Relative!J5110)</f>
        <v>-</v>
      </c>
    </row>
    <row r="17" spans="1:9" x14ac:dyDescent="0.2">
      <c r="A17" t="str">
        <f>PKOBP!A17</f>
        <v>Michał Sobolewski</v>
      </c>
      <c r="B17" t="str">
        <f>IF([1]Relative!H5111="","-",[1]Relative!H5111)</f>
        <v>-</v>
      </c>
      <c r="C17" s="10" t="s">
        <v>13</v>
      </c>
      <c r="D17" s="22" t="s">
        <v>12</v>
      </c>
      <c r="E17" s="26" t="s">
        <v>104</v>
      </c>
      <c r="F17" s="26" t="s">
        <v>105</v>
      </c>
      <c r="G17" s="10" t="s">
        <v>12</v>
      </c>
      <c r="H17" s="23">
        <f>PKOBP!J17</f>
        <v>41.57</v>
      </c>
      <c r="I17" s="30" t="str">
        <f>IF(B17="-","-",[1]Relative!J5111)</f>
        <v>-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8">
    <tabColor rgb="FF00FF00"/>
  </sheetPr>
  <dimension ref="A1:L18"/>
  <sheetViews>
    <sheetView tabSelected="1" topLeftCell="A25" workbookViewId="0">
      <selection activeCell="A19" sqref="A19:XFD57"/>
    </sheetView>
  </sheetViews>
  <sheetFormatPr defaultRowHeight="12.75" x14ac:dyDescent="0.2"/>
  <cols>
    <col min="1" max="1" width="16.85546875" customWidth="1"/>
    <col min="2" max="2" width="18" customWidth="1"/>
    <col min="3" max="3" width="10.5703125" customWidth="1"/>
    <col min="4" max="4" width="12.7109375" customWidth="1"/>
    <col min="5" max="6" width="17.42578125" customWidth="1"/>
    <col min="7" max="7" width="21.42578125" customWidth="1"/>
    <col min="8" max="8" width="14.42578125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4.140625" style="2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107</v>
      </c>
      <c r="B3" s="7"/>
      <c r="C3" s="7"/>
      <c r="D3" s="9"/>
      <c r="E3" s="9"/>
      <c r="F3" s="9"/>
      <c r="G3" s="9"/>
      <c r="H3" s="9"/>
      <c r="I3" s="9"/>
      <c r="J3" s="7"/>
      <c r="K3" s="7"/>
      <c r="L3" s="9"/>
    </row>
    <row r="4" spans="1:12" x14ac:dyDescent="0.2">
      <c r="A4" s="10" t="s">
        <v>14</v>
      </c>
      <c r="B4" s="33" t="s">
        <v>58</v>
      </c>
      <c r="C4" s="33" t="s">
        <v>13</v>
      </c>
      <c r="D4" s="13" t="s">
        <v>12</v>
      </c>
      <c r="E4" s="13" t="s">
        <v>18</v>
      </c>
      <c r="F4" s="13" t="s">
        <v>19</v>
      </c>
      <c r="G4" s="13" t="s">
        <v>22</v>
      </c>
      <c r="H4" s="45" t="str">
        <f>IF([1]Absolute!I10264="","-",IF($B5="","-",[1]Absolute!I10264))</f>
        <v>-</v>
      </c>
      <c r="I4" s="45" t="str">
        <f>IF([1]Absolute!J10264="","-",IF($B5="","-",[1]Absolute!J10264))</f>
        <v>-</v>
      </c>
      <c r="J4" s="37">
        <f>[1]Absolute!K10264</f>
        <v>9.9700000000000006</v>
      </c>
      <c r="K4" s="37">
        <f>[1]Absolute!L10264</f>
        <v>13.9</v>
      </c>
      <c r="L4" s="41" t="s">
        <v>16</v>
      </c>
    </row>
    <row r="5" spans="1:12" x14ac:dyDescent="0.2">
      <c r="A5" s="10" t="s">
        <v>14</v>
      </c>
      <c r="B5" s="33" t="str">
        <f>IF([1]Absolute!G10265="","-",[1]Absolute!G10265)</f>
        <v>-</v>
      </c>
      <c r="C5" s="33" t="s">
        <v>13</v>
      </c>
      <c r="D5" s="13" t="s">
        <v>12</v>
      </c>
      <c r="E5" s="17" t="s">
        <v>20</v>
      </c>
      <c r="F5" s="17" t="s">
        <v>21</v>
      </c>
      <c r="G5" s="13" t="s">
        <v>12</v>
      </c>
      <c r="H5" s="45" t="str">
        <f>IF([1]Absolute!I10265="","-",IF($B6="","-",[1]Absolute!I10265))</f>
        <v>-</v>
      </c>
      <c r="I5" s="45" t="str">
        <f>IF([1]Absolute!J10265="","-",IF($B6="","-",[1]Absolute!J10265))</f>
        <v>-</v>
      </c>
      <c r="J5" s="37">
        <f>[1]Absolute!K10265</f>
        <v>9.4</v>
      </c>
      <c r="K5" s="37">
        <f>[1]Absolute!L10265</f>
        <v>13.9</v>
      </c>
      <c r="L5" s="41" t="str">
        <f t="shared" ref="L5:L16" si="0">IF(K5&gt;K4,"↑",IF(K5=K4,"→","↓"))</f>
        <v>→</v>
      </c>
    </row>
    <row r="6" spans="1:12" x14ac:dyDescent="0.2">
      <c r="A6" s="10" t="s">
        <v>14</v>
      </c>
      <c r="B6" s="33" t="str">
        <f>IF([1]Absolute!G10266="","-",[1]Absolute!G10266)</f>
        <v>Buy</v>
      </c>
      <c r="C6" s="33" t="s">
        <v>13</v>
      </c>
      <c r="D6" s="17" t="s">
        <v>22</v>
      </c>
      <c r="E6" s="17" t="s">
        <v>12</v>
      </c>
      <c r="F6" s="17" t="s">
        <v>23</v>
      </c>
      <c r="G6" s="13" t="s">
        <v>50</v>
      </c>
      <c r="H6" s="45">
        <f>IF([1]Absolute!I10266="","-",IF($B7="","-",[1]Absolute!I10266))</f>
        <v>-0.10808080808080811</v>
      </c>
      <c r="I6" s="45">
        <f>IF([1]Absolute!J10266="","-",IF($B7="","-",[1]Absolute!J10266))</f>
        <v>-6.5174955235870358E-2</v>
      </c>
      <c r="J6" s="37">
        <f>[1]Absolute!K10266</f>
        <v>9.9</v>
      </c>
      <c r="K6" s="37">
        <f>[1]Absolute!L10266</f>
        <v>13.9</v>
      </c>
      <c r="L6" s="41" t="str">
        <f t="shared" si="0"/>
        <v>→</v>
      </c>
    </row>
    <row r="7" spans="1:12" x14ac:dyDescent="0.2">
      <c r="A7" s="10" t="s">
        <v>14</v>
      </c>
      <c r="B7" s="33" t="str">
        <f>IF([1]Absolute!G10267="","-",[1]Absolute!G10267)</f>
        <v>-</v>
      </c>
      <c r="C7" s="33" t="s">
        <v>13</v>
      </c>
      <c r="D7" s="17" t="s">
        <v>12</v>
      </c>
      <c r="E7" s="17" t="s">
        <v>24</v>
      </c>
      <c r="F7" s="17" t="s">
        <v>25</v>
      </c>
      <c r="G7" s="13" t="s">
        <v>12</v>
      </c>
      <c r="H7" s="45" t="str">
        <f>IF([1]Absolute!I10267="","-",IF($B8="","-",[1]Absolute!I10267))</f>
        <v>-</v>
      </c>
      <c r="I7" s="45" t="str">
        <f>IF([1]Absolute!J10267="","-",IF($B8="","-",[1]Absolute!J10267))</f>
        <v>-</v>
      </c>
      <c r="J7" s="37">
        <f>[1]Absolute!K10267</f>
        <v>9.84</v>
      </c>
      <c r="K7" s="37">
        <f>[1]Absolute!L10267</f>
        <v>13.6</v>
      </c>
      <c r="L7" s="41" t="str">
        <f t="shared" si="0"/>
        <v>↓</v>
      </c>
    </row>
    <row r="8" spans="1:12" x14ac:dyDescent="0.2">
      <c r="A8" s="10" t="s">
        <v>14</v>
      </c>
      <c r="B8" s="33" t="str">
        <f>IF([1]Absolute!G10268="","-",[1]Absolute!G10268)</f>
        <v>-</v>
      </c>
      <c r="C8" s="33" t="s">
        <v>13</v>
      </c>
      <c r="D8" s="17" t="s">
        <v>12</v>
      </c>
      <c r="E8" s="17" t="s">
        <v>26</v>
      </c>
      <c r="F8" s="17" t="s">
        <v>27</v>
      </c>
      <c r="G8" s="13" t="s">
        <v>12</v>
      </c>
      <c r="H8" s="45" t="str">
        <f>IF([1]Absolute!I10268="","-",IF($B9="","-",[1]Absolute!I10268))</f>
        <v>-</v>
      </c>
      <c r="I8" s="45" t="str">
        <f>IF([1]Absolute!J10268="","-",IF($B9="","-",[1]Absolute!J10268))</f>
        <v>-</v>
      </c>
      <c r="J8" s="37">
        <f>[1]Absolute!K10268</f>
        <v>9.5</v>
      </c>
      <c r="K8" s="37">
        <f>[1]Absolute!L10268</f>
        <v>13.6</v>
      </c>
      <c r="L8" s="41" t="str">
        <f t="shared" si="0"/>
        <v>→</v>
      </c>
    </row>
    <row r="9" spans="1:12" x14ac:dyDescent="0.2">
      <c r="A9" s="10" t="s">
        <v>14</v>
      </c>
      <c r="B9" s="33" t="str">
        <f>IF([1]Absolute!G10269="","-",[1]Absolute!G10269)</f>
        <v>-</v>
      </c>
      <c r="C9" s="33" t="s">
        <v>13</v>
      </c>
      <c r="D9" s="17" t="s">
        <v>12</v>
      </c>
      <c r="E9" s="17" t="s">
        <v>28</v>
      </c>
      <c r="F9" s="17" t="s">
        <v>29</v>
      </c>
      <c r="G9" s="13" t="s">
        <v>12</v>
      </c>
      <c r="H9" s="45" t="str">
        <f>IF([1]Absolute!I10269="","-",IF($B10="","-",[1]Absolute!I10269))</f>
        <v>-</v>
      </c>
      <c r="I9" s="45" t="str">
        <f>IF([1]Absolute!J10269="","-",IF($B10="","-",[1]Absolute!J10269))</f>
        <v>-</v>
      </c>
      <c r="J9" s="37">
        <f>[1]Absolute!K10269</f>
        <v>8.18</v>
      </c>
      <c r="K9" s="37">
        <f>[1]Absolute!L10269</f>
        <v>13.6</v>
      </c>
      <c r="L9" s="41" t="str">
        <f t="shared" si="0"/>
        <v>→</v>
      </c>
    </row>
    <row r="10" spans="1:12" x14ac:dyDescent="0.2">
      <c r="A10" s="10" t="s">
        <v>14</v>
      </c>
      <c r="B10" s="33" t="str">
        <f>IF([1]Absolute!G10270="","-",[1]Absolute!G10270)</f>
        <v>-</v>
      </c>
      <c r="C10" s="33" t="s">
        <v>13</v>
      </c>
      <c r="D10" s="17" t="s">
        <v>12</v>
      </c>
      <c r="E10" s="17" t="s">
        <v>30</v>
      </c>
      <c r="F10" s="17" t="s">
        <v>31</v>
      </c>
      <c r="G10" s="13" t="s">
        <v>12</v>
      </c>
      <c r="H10" s="45" t="str">
        <f>IF([1]Absolute!I10270="","-",IF($B17="","-",[1]Absolute!I10270))</f>
        <v>-</v>
      </c>
      <c r="I10" s="45" t="str">
        <f>IF([1]Absolute!J10270="","-",IF($B17="","-",[1]Absolute!J10270))</f>
        <v>-</v>
      </c>
      <c r="J10" s="37">
        <f>[1]Absolute!K10270</f>
        <v>7.6</v>
      </c>
      <c r="K10" s="37">
        <f>[1]Absolute!L10270</f>
        <v>11.7</v>
      </c>
      <c r="L10" s="41" t="str">
        <f t="shared" si="0"/>
        <v>↓</v>
      </c>
    </row>
    <row r="11" spans="1:12" x14ac:dyDescent="0.2">
      <c r="A11" s="10" t="s">
        <v>14</v>
      </c>
      <c r="B11" s="33" t="str">
        <f>IF([1]Absolute!G10271="","-",[1]Absolute!G10271)</f>
        <v>-</v>
      </c>
      <c r="C11" s="33" t="s">
        <v>13</v>
      </c>
      <c r="D11" s="17" t="s">
        <v>12</v>
      </c>
      <c r="E11" s="17" t="s">
        <v>32</v>
      </c>
      <c r="F11" s="17" t="s">
        <v>33</v>
      </c>
      <c r="G11" s="13" t="s">
        <v>12</v>
      </c>
      <c r="H11" s="45" t="str">
        <f>IF([1]Absolute!I10271="","-",IF($B18="","-",[1]Absolute!I10271))</f>
        <v>-</v>
      </c>
      <c r="I11" s="45" t="str">
        <f>IF([1]Absolute!J10271="","-",IF($B18="","-",[1]Absolute!J10271))</f>
        <v>-</v>
      </c>
      <c r="J11" s="37">
        <f>[1]Absolute!K10271</f>
        <v>8.3000000000000007</v>
      </c>
      <c r="K11" s="37">
        <f>[1]Absolute!L10271</f>
        <v>11.7</v>
      </c>
      <c r="L11" s="41" t="str">
        <f t="shared" si="0"/>
        <v>→</v>
      </c>
    </row>
    <row r="12" spans="1:12" x14ac:dyDescent="0.2">
      <c r="A12" s="10" t="s">
        <v>14</v>
      </c>
      <c r="B12" s="33" t="str">
        <f>IF([1]Absolute!G10272="","-",[1]Absolute!G10272)</f>
        <v>-</v>
      </c>
      <c r="C12" s="33" t="s">
        <v>13</v>
      </c>
      <c r="D12" s="17" t="s">
        <v>12</v>
      </c>
      <c r="E12" s="17" t="s">
        <v>34</v>
      </c>
      <c r="F12" s="17" t="s">
        <v>35</v>
      </c>
      <c r="G12" s="13" t="s">
        <v>12</v>
      </c>
      <c r="H12" s="45" t="str">
        <f>IF([1]Absolute!I10272="","-",IF(#REF!="","-",[1]Absolute!I10272))</f>
        <v>-</v>
      </c>
      <c r="I12" s="45" t="str">
        <f>IF([1]Absolute!J10272="","-",IF(#REF!="","-",[1]Absolute!J10272))</f>
        <v>-</v>
      </c>
      <c r="J12" s="37">
        <f>[1]Absolute!K10272</f>
        <v>7.24</v>
      </c>
      <c r="K12" s="37">
        <f>[1]Absolute!L10272</f>
        <v>11.7</v>
      </c>
      <c r="L12" s="41" t="str">
        <f t="shared" si="0"/>
        <v>→</v>
      </c>
    </row>
    <row r="13" spans="1:12" x14ac:dyDescent="0.2">
      <c r="A13" s="10" t="s">
        <v>14</v>
      </c>
      <c r="B13" s="33" t="str">
        <f>IF([1]Absolute!G10273="","-",[1]Absolute!G10273)</f>
        <v>-</v>
      </c>
      <c r="C13" s="33" t="s">
        <v>13</v>
      </c>
      <c r="D13" s="17" t="s">
        <v>12</v>
      </c>
      <c r="E13" s="17" t="s">
        <v>36</v>
      </c>
      <c r="F13" s="17" t="s">
        <v>37</v>
      </c>
      <c r="G13" s="13" t="s">
        <v>12</v>
      </c>
      <c r="H13" s="45" t="str">
        <f>IF([1]Absolute!I10273="","-",IF(#REF!="","-",[1]Absolute!I10273))</f>
        <v>-</v>
      </c>
      <c r="I13" s="45" t="str">
        <f>IF([1]Absolute!J10273="","-",IF(#REF!="","-",[1]Absolute!J10273))</f>
        <v>-</v>
      </c>
      <c r="J13" s="37">
        <f>[1]Absolute!K10273</f>
        <v>9.98</v>
      </c>
      <c r="K13" s="37">
        <f>[1]Absolute!L10273</f>
        <v>11.7</v>
      </c>
      <c r="L13" s="41" t="str">
        <f t="shared" si="0"/>
        <v>→</v>
      </c>
    </row>
    <row r="14" spans="1:12" x14ac:dyDescent="0.2">
      <c r="A14" s="10" t="s">
        <v>14</v>
      </c>
      <c r="B14" s="33" t="str">
        <f>IF([1]Absolute!G10274="","-",[1]Absolute!G10274)</f>
        <v>-</v>
      </c>
      <c r="C14" s="33" t="s">
        <v>13</v>
      </c>
      <c r="D14" s="17" t="s">
        <v>12</v>
      </c>
      <c r="E14" s="17" t="s">
        <v>108</v>
      </c>
      <c r="F14" s="17" t="s">
        <v>109</v>
      </c>
      <c r="G14" s="13" t="s">
        <v>12</v>
      </c>
      <c r="H14" s="45" t="str">
        <f>IF([1]Absolute!I10274="","-",IF(#REF!="","-",[1]Absolute!I10274))</f>
        <v>-</v>
      </c>
      <c r="I14" s="45" t="str">
        <f>IF([1]Absolute!J10274="","-",IF(#REF!="","-",[1]Absolute!J10274))</f>
        <v>-</v>
      </c>
      <c r="J14" s="37">
        <f>[1]Absolute!K10274</f>
        <v>8.76</v>
      </c>
      <c r="K14" s="37">
        <f>[1]Absolute!L10274</f>
        <v>11.45</v>
      </c>
      <c r="L14" s="41" t="str">
        <f t="shared" si="0"/>
        <v>↓</v>
      </c>
    </row>
    <row r="15" spans="1:12" x14ac:dyDescent="0.2">
      <c r="A15" s="10" t="s">
        <v>14</v>
      </c>
      <c r="B15" s="33" t="str">
        <f>IF([1]Absolute!G10275="","-",[1]Absolute!G10275)</f>
        <v>-</v>
      </c>
      <c r="C15" s="33" t="s">
        <v>13</v>
      </c>
      <c r="D15" s="17" t="s">
        <v>12</v>
      </c>
      <c r="E15" s="17" t="s">
        <v>17</v>
      </c>
      <c r="F15" s="17" t="s">
        <v>38</v>
      </c>
      <c r="G15" s="13" t="s">
        <v>12</v>
      </c>
      <c r="H15" s="45" t="str">
        <f>IF([1]Absolute!I10275="","-",IF(#REF!="","-",[1]Absolute!I10275))</f>
        <v>-</v>
      </c>
      <c r="I15" s="45" t="str">
        <f>IF([1]Absolute!J10275="","-",IF(#REF!="","-",[1]Absolute!J10275))</f>
        <v>-</v>
      </c>
      <c r="J15" s="37">
        <f>[1]Absolute!K10275</f>
        <v>8.84</v>
      </c>
      <c r="K15" s="37">
        <f>[1]Absolute!L10275</f>
        <v>11.45</v>
      </c>
      <c r="L15" s="41" t="str">
        <f t="shared" si="0"/>
        <v>→</v>
      </c>
    </row>
    <row r="16" spans="1:12" x14ac:dyDescent="0.2">
      <c r="A16" s="10" t="s">
        <v>14</v>
      </c>
      <c r="B16" s="33" t="str">
        <f>IF([1]Absolute!G10276="","-",[1]Absolute!G10276)</f>
        <v>-</v>
      </c>
      <c r="C16" s="33" t="s">
        <v>13</v>
      </c>
      <c r="D16" s="17" t="s">
        <v>12</v>
      </c>
      <c r="E16" s="17" t="s">
        <v>40</v>
      </c>
      <c r="F16" s="17" t="s">
        <v>41</v>
      </c>
      <c r="G16" s="13" t="s">
        <v>12</v>
      </c>
      <c r="H16" s="45" t="str">
        <f>IF([1]Absolute!I10276="","-",IF(#REF!="","-",[1]Absolute!I10276))</f>
        <v>-</v>
      </c>
      <c r="I16" s="45" t="str">
        <f>IF([1]Absolute!J10276="","-",IF(#REF!="","-",[1]Absolute!J10276))</f>
        <v>-</v>
      </c>
      <c r="J16" s="37">
        <f>[1]Absolute!K10276</f>
        <v>8.58</v>
      </c>
      <c r="K16" s="37">
        <f>[1]Absolute!L10276</f>
        <v>11.45</v>
      </c>
      <c r="L16" s="41" t="str">
        <f t="shared" si="0"/>
        <v>→</v>
      </c>
    </row>
    <row r="17" spans="3:12" x14ac:dyDescent="0.2">
      <c r="C17" s="11"/>
      <c r="D17" s="10"/>
      <c r="E17" s="10"/>
      <c r="F17" s="10"/>
      <c r="G17" s="10"/>
      <c r="H17" s="30"/>
      <c r="I17" s="30"/>
      <c r="J17" s="25"/>
      <c r="K17" s="25"/>
      <c r="L17" s="12"/>
    </row>
    <row r="18" spans="3:12" x14ac:dyDescent="0.2">
      <c r="C18" s="11"/>
      <c r="D18" s="10"/>
      <c r="E18" s="10"/>
      <c r="F18" s="10"/>
      <c r="G18" s="10"/>
      <c r="H18" s="30"/>
      <c r="I18" s="30"/>
      <c r="J18" s="25"/>
      <c r="K18" s="25"/>
      <c r="L18" s="12"/>
    </row>
  </sheetData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9">
    <tabColor rgb="FF00FF00"/>
  </sheetPr>
  <dimension ref="A1:I18"/>
  <sheetViews>
    <sheetView topLeftCell="A22" workbookViewId="0">
      <selection activeCell="A19" sqref="A19:XFD57"/>
    </sheetView>
  </sheetViews>
  <sheetFormatPr defaultRowHeight="12.75" x14ac:dyDescent="0.2"/>
  <cols>
    <col min="1" max="1" width="15.7109375" customWidth="1"/>
    <col min="2" max="2" width="25.5703125" customWidth="1"/>
    <col min="3" max="3" width="9.140625" style="2"/>
    <col min="4" max="4" width="10.140625" bestFit="1" customWidth="1"/>
    <col min="5" max="6" width="10.5703125" customWidth="1"/>
    <col min="7" max="7" width="24.5703125" customWidth="1"/>
    <col min="8" max="8" width="25" customWidth="1"/>
    <col min="9" max="9" width="21.28515625" customWidth="1"/>
  </cols>
  <sheetData>
    <row r="1" spans="1:9" x14ac:dyDescent="0.2">
      <c r="A1" s="1" t="s">
        <v>43</v>
      </c>
      <c r="B1" s="1"/>
      <c r="C1" s="20"/>
      <c r="D1" s="21"/>
      <c r="E1" s="21"/>
      <c r="F1" s="21"/>
      <c r="G1" s="21"/>
      <c r="H1" s="1"/>
      <c r="I1" s="21"/>
    </row>
    <row r="2" spans="1:9" x14ac:dyDescent="0.2">
      <c r="A2" s="4" t="s">
        <v>1</v>
      </c>
      <c r="B2" s="4" t="s">
        <v>44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107</v>
      </c>
      <c r="B3" s="7"/>
      <c r="C3" s="8"/>
      <c r="D3" s="9"/>
      <c r="E3" s="9"/>
      <c r="F3" s="9"/>
      <c r="G3" s="9"/>
      <c r="H3" s="7"/>
      <c r="I3" s="9"/>
    </row>
    <row r="4" spans="1:9" x14ac:dyDescent="0.2">
      <c r="A4" s="33" t="str">
        <f>Vindexus!A4</f>
        <v>Michał Sobolewski</v>
      </c>
      <c r="B4" s="33" t="s">
        <v>46</v>
      </c>
      <c r="C4" s="12" t="s">
        <v>13</v>
      </c>
      <c r="D4" s="42" t="s">
        <v>12</v>
      </c>
      <c r="E4" s="42" t="s">
        <v>18</v>
      </c>
      <c r="F4" s="42" t="s">
        <v>19</v>
      </c>
      <c r="G4" s="42" t="s">
        <v>26</v>
      </c>
      <c r="H4" s="37">
        <f>[1]Absolute!K10264</f>
        <v>9.9700000000000006</v>
      </c>
      <c r="I4" s="45">
        <f>IF(B4="-","-",[1]Relative!J10259)</f>
        <v>0</v>
      </c>
    </row>
    <row r="5" spans="1:9" x14ac:dyDescent="0.2">
      <c r="A5" s="33" t="str">
        <f>Vindexus!A5</f>
        <v>Michał Sobolewski</v>
      </c>
      <c r="B5" s="33" t="str">
        <f>IF([1]Relative!H10260="","-",[1]Relative!H10260)</f>
        <v>-</v>
      </c>
      <c r="C5" s="12" t="s">
        <v>13</v>
      </c>
      <c r="D5" s="42" t="s">
        <v>12</v>
      </c>
      <c r="E5" s="71" t="s">
        <v>20</v>
      </c>
      <c r="F5" s="71" t="s">
        <v>21</v>
      </c>
      <c r="G5" s="42" t="s">
        <v>12</v>
      </c>
      <c r="H5" s="37">
        <f>[1]Absolute!K10265</f>
        <v>9.4</v>
      </c>
      <c r="I5" s="45" t="str">
        <f>IF(B5="-","-",[1]Relative!J10260)</f>
        <v>-</v>
      </c>
    </row>
    <row r="6" spans="1:9" x14ac:dyDescent="0.2">
      <c r="A6" s="33" t="str">
        <f>Vindexus!A6</f>
        <v>Michał Sobolewski</v>
      </c>
      <c r="B6" s="33" t="str">
        <f>IF([1]Relative!H10261="","-",[1]Relative!H10261)</f>
        <v>-</v>
      </c>
      <c r="C6" s="12" t="s">
        <v>13</v>
      </c>
      <c r="D6" s="42" t="s">
        <v>12</v>
      </c>
      <c r="E6" s="71" t="s">
        <v>22</v>
      </c>
      <c r="F6" s="71" t="s">
        <v>23</v>
      </c>
      <c r="G6" s="42" t="s">
        <v>12</v>
      </c>
      <c r="H6" s="37">
        <f>[1]Absolute!K10266</f>
        <v>9.9</v>
      </c>
      <c r="I6" s="45" t="str">
        <f>IF(B6="-","-",[1]Relative!J10261)</f>
        <v>-</v>
      </c>
    </row>
    <row r="7" spans="1:9" x14ac:dyDescent="0.2">
      <c r="A7" s="33" t="str">
        <f>Vindexus!A7</f>
        <v>Michał Sobolewski</v>
      </c>
      <c r="B7" s="33" t="str">
        <f>IF([1]Relative!H10262="","-",[1]Relative!H10262)</f>
        <v>-</v>
      </c>
      <c r="C7" s="12" t="s">
        <v>13</v>
      </c>
      <c r="D7" s="42" t="s">
        <v>12</v>
      </c>
      <c r="E7" s="42" t="str">
        <f>Vindexus!E7</f>
        <v>10.12.2017</v>
      </c>
      <c r="F7" s="42" t="str">
        <f>Vindexus!F7</f>
        <v>11.12.2017</v>
      </c>
      <c r="G7" s="42" t="s">
        <v>12</v>
      </c>
      <c r="H7" s="37">
        <f>[1]Absolute!K10267</f>
        <v>9.84</v>
      </c>
      <c r="I7" s="45" t="str">
        <f>IF(B7="-","-",[1]Relative!J10262)</f>
        <v>-</v>
      </c>
    </row>
    <row r="8" spans="1:9" x14ac:dyDescent="0.2">
      <c r="A8" s="33" t="str">
        <f>Vindexus!A8</f>
        <v>Michał Sobolewski</v>
      </c>
      <c r="B8" s="33" t="str">
        <f>IF([1]Relative!H10263="","-",[1]Relative!H10263)</f>
        <v>Overweight</v>
      </c>
      <c r="C8" s="12" t="s">
        <v>13</v>
      </c>
      <c r="D8" s="42" t="s">
        <v>26</v>
      </c>
      <c r="E8" s="42" t="s">
        <v>12</v>
      </c>
      <c r="F8" s="42" t="str">
        <f>Vindexus!F8</f>
        <v>11.01.2018</v>
      </c>
      <c r="G8" s="42" t="s">
        <v>45</v>
      </c>
      <c r="H8" s="37">
        <f>[1]Absolute!K10268</f>
        <v>9.5</v>
      </c>
      <c r="I8" s="45">
        <f>IF(B8="-","-",[1]Relative!J10263)</f>
        <v>1.3857410261779224E-2</v>
      </c>
    </row>
    <row r="9" spans="1:9" x14ac:dyDescent="0.2">
      <c r="A9" s="33" t="str">
        <f>Vindexus!A9</f>
        <v>Michał Sobolewski</v>
      </c>
      <c r="B9" s="33" t="str">
        <f>IF([1]Relative!H10264="","-",[1]Relative!H10264)</f>
        <v>-</v>
      </c>
      <c r="C9" s="12" t="s">
        <v>13</v>
      </c>
      <c r="D9" s="42" t="s">
        <v>12</v>
      </c>
      <c r="E9" s="42" t="str">
        <f>Vindexus!E9</f>
        <v>13.02.2018</v>
      </c>
      <c r="F9" s="42" t="str">
        <f>Vindexus!F9</f>
        <v>14.02.2018</v>
      </c>
      <c r="G9" s="42" t="s">
        <v>12</v>
      </c>
      <c r="H9" s="37">
        <f>[1]Absolute!K10269</f>
        <v>8.18</v>
      </c>
      <c r="I9" s="45" t="str">
        <f>IF(B9="-","-",[1]Relative!J10264)</f>
        <v>-</v>
      </c>
    </row>
    <row r="10" spans="1:9" x14ac:dyDescent="0.2">
      <c r="A10" s="33" t="str">
        <f>Vindexus!A10</f>
        <v>Michał Sobolewski</v>
      </c>
      <c r="B10" s="33" t="str">
        <f>IF([1]Relative!H10265="","-",[1]Relative!H10265)</f>
        <v>-</v>
      </c>
      <c r="C10" s="12" t="s">
        <v>13</v>
      </c>
      <c r="D10" s="42" t="s">
        <v>12</v>
      </c>
      <c r="E10" s="42" t="str">
        <f>Vindexus!E10</f>
        <v>22.02.2018</v>
      </c>
      <c r="F10" s="42" t="str">
        <f>Vindexus!F10</f>
        <v>23.02.2018</v>
      </c>
      <c r="G10" s="42" t="s">
        <v>12</v>
      </c>
      <c r="H10" s="37">
        <f>[1]Absolute!K10270</f>
        <v>7.6</v>
      </c>
      <c r="I10" s="45" t="str">
        <f>IF(B10="-","-",[1]Relative!J10265)</f>
        <v>-</v>
      </c>
    </row>
    <row r="11" spans="1:9" x14ac:dyDescent="0.2">
      <c r="A11" s="33" t="str">
        <f>Vindexus!A11</f>
        <v>Michał Sobolewski</v>
      </c>
      <c r="B11" s="33" t="str">
        <f>IF([1]Relative!H10266="","-",[1]Relative!H10266)</f>
        <v>-</v>
      </c>
      <c r="C11" s="12" t="s">
        <v>13</v>
      </c>
      <c r="D11" s="42" t="s">
        <v>12</v>
      </c>
      <c r="E11" s="42" t="s">
        <v>32</v>
      </c>
      <c r="F11" s="42" t="s">
        <v>33</v>
      </c>
      <c r="G11" s="42" t="s">
        <v>12</v>
      </c>
      <c r="H11" s="37">
        <f>[1]Absolute!K10271</f>
        <v>8.3000000000000007</v>
      </c>
      <c r="I11" s="45" t="str">
        <f>IF(B11="-","-",[1]Relative!J10266)</f>
        <v>-</v>
      </c>
    </row>
    <row r="12" spans="1:9" x14ac:dyDescent="0.2">
      <c r="A12" s="33" t="str">
        <f>Vindexus!A12</f>
        <v>Michał Sobolewski</v>
      </c>
      <c r="B12" s="33" t="str">
        <f>IF([1]Relative!H10267="","-",[1]Relative!H10267)</f>
        <v>-</v>
      </c>
      <c r="C12" s="12" t="s">
        <v>13</v>
      </c>
      <c r="D12" s="42" t="s">
        <v>12</v>
      </c>
      <c r="E12" s="42" t="s">
        <v>34</v>
      </c>
      <c r="F12" s="42" t="s">
        <v>35</v>
      </c>
      <c r="G12" s="42" t="s">
        <v>12</v>
      </c>
      <c r="H12" s="37">
        <f>[1]Absolute!K10272</f>
        <v>7.24</v>
      </c>
      <c r="I12" s="45" t="str">
        <f>IF(B12="-","-",[1]Relative!J10267)</f>
        <v>-</v>
      </c>
    </row>
    <row r="13" spans="1:9" x14ac:dyDescent="0.2">
      <c r="A13" s="33" t="str">
        <f>Vindexus!A13</f>
        <v>Michał Sobolewski</v>
      </c>
      <c r="B13" s="33" t="str">
        <f>IF([1]Relative!H10268="","-",[1]Relative!H10268)</f>
        <v>-</v>
      </c>
      <c r="C13" s="12" t="s">
        <v>13</v>
      </c>
      <c r="D13" s="42" t="s">
        <v>12</v>
      </c>
      <c r="E13" s="42" t="s">
        <v>36</v>
      </c>
      <c r="F13" s="42" t="s">
        <v>37</v>
      </c>
      <c r="G13" s="42" t="s">
        <v>12</v>
      </c>
      <c r="H13" s="37">
        <f>[1]Absolute!K10273</f>
        <v>9.98</v>
      </c>
      <c r="I13" s="45" t="str">
        <f>IF(B13="-","-",[1]Relative!J10268)</f>
        <v>-</v>
      </c>
    </row>
    <row r="14" spans="1:9" x14ac:dyDescent="0.2">
      <c r="A14" s="33" t="str">
        <f>Vindexus!A14</f>
        <v>Michał Sobolewski</v>
      </c>
      <c r="B14" s="33" t="str">
        <f>IF([1]Relative!H10269="","-",[1]Relative!H10269)</f>
        <v>-</v>
      </c>
      <c r="C14" s="12" t="s">
        <v>13</v>
      </c>
      <c r="D14" s="42" t="s">
        <v>12</v>
      </c>
      <c r="E14" s="42" t="s">
        <v>108</v>
      </c>
      <c r="F14" s="42" t="s">
        <v>109</v>
      </c>
      <c r="G14" s="42" t="s">
        <v>12</v>
      </c>
      <c r="H14" s="37">
        <f>[1]Absolute!K10274</f>
        <v>8.76</v>
      </c>
      <c r="I14" s="45" t="str">
        <f>IF(B14="-","-",[1]Relative!J10269)</f>
        <v>-</v>
      </c>
    </row>
    <row r="15" spans="1:9" x14ac:dyDescent="0.2">
      <c r="A15" s="33" t="str">
        <f>Vindexus!A15</f>
        <v>Michał Sobolewski</v>
      </c>
      <c r="B15" s="33" t="str">
        <f>IF([1]Relative!H10270="","-",[1]Relative!H10270)</f>
        <v>-</v>
      </c>
      <c r="C15" s="12" t="s">
        <v>13</v>
      </c>
      <c r="D15" s="42" t="s">
        <v>12</v>
      </c>
      <c r="E15" s="42" t="s">
        <v>17</v>
      </c>
      <c r="F15" s="42" t="s">
        <v>38</v>
      </c>
      <c r="G15" s="42" t="s">
        <v>12</v>
      </c>
      <c r="H15" s="37">
        <f>[1]Absolute!K10275</f>
        <v>8.84</v>
      </c>
      <c r="I15" s="45" t="str">
        <f>IF(B15="-","-",[1]Relative!J10270)</f>
        <v>-</v>
      </c>
    </row>
    <row r="16" spans="1:9" x14ac:dyDescent="0.2">
      <c r="A16" s="33" t="str">
        <f>Vindexus!A16</f>
        <v>Michał Sobolewski</v>
      </c>
      <c r="B16" s="33" t="str">
        <f>IF([1]Relative!H10271="","-",[1]Relative!H10271)</f>
        <v>-</v>
      </c>
      <c r="C16" s="12" t="s">
        <v>13</v>
      </c>
      <c r="D16" s="42" t="s">
        <v>12</v>
      </c>
      <c r="E16" s="42" t="s">
        <v>40</v>
      </c>
      <c r="F16" s="42" t="s">
        <v>41</v>
      </c>
      <c r="G16" s="42" t="s">
        <v>12</v>
      </c>
      <c r="H16" s="37">
        <f>[1]Absolute!K10276</f>
        <v>8.58</v>
      </c>
      <c r="I16" s="45" t="str">
        <f>IF(B16="-","-",[1]Relative!J10271)</f>
        <v>-</v>
      </c>
    </row>
    <row r="18" spans="8:9" x14ac:dyDescent="0.2">
      <c r="H18" s="17"/>
      <c r="I18" s="17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>
    <tabColor indexed="11"/>
  </sheetPr>
  <dimension ref="A1:L16"/>
  <sheetViews>
    <sheetView topLeftCell="A130" workbookViewId="0">
      <selection activeCell="A19" sqref="A19:XFD57"/>
    </sheetView>
  </sheetViews>
  <sheetFormatPr defaultRowHeight="12.75" x14ac:dyDescent="0.2"/>
  <cols>
    <col min="1" max="1" width="17.140625" customWidth="1"/>
    <col min="2" max="2" width="18.5703125" customWidth="1"/>
    <col min="3" max="3" width="14.42578125" customWidth="1"/>
    <col min="4" max="4" width="12.140625" customWidth="1"/>
    <col min="5" max="5" width="15.7109375" bestFit="1" customWidth="1"/>
    <col min="6" max="6" width="15.7109375" customWidth="1"/>
    <col min="7" max="7" width="24.42578125" customWidth="1"/>
    <col min="8" max="8" width="12.7109375" customWidth="1"/>
    <col min="9" max="9" width="15.5703125" customWidth="1"/>
    <col min="10" max="10" width="18.140625" customWidth="1"/>
    <col min="11" max="11" width="15.140625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2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5"/>
    </row>
    <row r="3" spans="1:12" x14ac:dyDescent="0.2">
      <c r="A3" s="7" t="s">
        <v>47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t="s">
        <v>14</v>
      </c>
      <c r="B4" t="s">
        <v>111</v>
      </c>
      <c r="C4" t="s">
        <v>13</v>
      </c>
      <c r="D4" s="22" t="s">
        <v>12</v>
      </c>
      <c r="E4" s="22" t="s">
        <v>18</v>
      </c>
      <c r="F4" s="22" t="s">
        <v>19</v>
      </c>
      <c r="G4" s="22" t="s">
        <v>22</v>
      </c>
      <c r="H4" s="24" t="str">
        <f>IF([1]Absolute!I3891="","-",IF($B5="","-",[1]Absolute!I3891))</f>
        <v>-</v>
      </c>
      <c r="I4" s="24" t="str">
        <f>IF([1]Absolute!J3891="","-",IF($B5="","-",[1]Absolute!J3891))</f>
        <v>-</v>
      </c>
      <c r="J4" s="23">
        <f>[1]Absolute!K3891</f>
        <v>430.15</v>
      </c>
      <c r="K4" s="25">
        <f>[1]Absolute!L3891</f>
        <v>390.6</v>
      </c>
      <c r="L4" t="s">
        <v>13</v>
      </c>
    </row>
    <row r="5" spans="1:12" x14ac:dyDescent="0.2">
      <c r="A5" t="s">
        <v>14</v>
      </c>
      <c r="B5" t="str">
        <f>IF([1]Absolute!G3892="","-",[1]Absolute!G3892)</f>
        <v>-</v>
      </c>
      <c r="C5" t="s">
        <v>13</v>
      </c>
      <c r="D5" s="22" t="s">
        <v>12</v>
      </c>
      <c r="E5" s="26" t="s">
        <v>20</v>
      </c>
      <c r="F5" s="26" t="s">
        <v>21</v>
      </c>
      <c r="G5" s="22" t="s">
        <v>12</v>
      </c>
      <c r="H5" s="24" t="str">
        <f>IF([1]Absolute!I3892="","-",IF($B6="","-",[1]Absolute!I3892))</f>
        <v>-</v>
      </c>
      <c r="I5" s="24" t="str">
        <f>IF([1]Absolute!J3892="","-",IF($B6="","-",[1]Absolute!J3892))</f>
        <v>-</v>
      </c>
      <c r="J5" s="23">
        <f>[1]Absolute!K3892</f>
        <v>454.4</v>
      </c>
      <c r="K5" s="25">
        <f>[1]Absolute!L3892</f>
        <v>390.6</v>
      </c>
      <c r="L5" t="str">
        <f t="shared" ref="L5:L16" si="0">IF(K5&gt;K4,"↑",IF(K5=K4,"→","↓"))</f>
        <v>→</v>
      </c>
    </row>
    <row r="6" spans="1:12" x14ac:dyDescent="0.2">
      <c r="A6" t="s">
        <v>14</v>
      </c>
      <c r="B6" t="str">
        <f>IF([1]Absolute!G3893="","-",[1]Absolute!G3893)</f>
        <v>-</v>
      </c>
      <c r="C6" t="s">
        <v>13</v>
      </c>
      <c r="D6" s="22" t="s">
        <v>12</v>
      </c>
      <c r="E6" s="26" t="s">
        <v>48</v>
      </c>
      <c r="F6" s="26" t="s">
        <v>49</v>
      </c>
      <c r="G6" s="22" t="s">
        <v>12</v>
      </c>
      <c r="H6" s="24" t="str">
        <f>IF([1]Absolute!I3893="","-",IF($B7="","-",[1]Absolute!I3893))</f>
        <v>-</v>
      </c>
      <c r="I6" s="24" t="str">
        <f>IF([1]Absolute!J3893="","-",IF($B7="","-",[1]Absolute!J3893))</f>
        <v>-</v>
      </c>
      <c r="J6" s="23">
        <f>[1]Absolute!K3893</f>
        <v>449.8</v>
      </c>
      <c r="K6" s="25">
        <f>[1]Absolute!L3893</f>
        <v>390.6</v>
      </c>
      <c r="L6" t="str">
        <f t="shared" si="0"/>
        <v>→</v>
      </c>
    </row>
    <row r="7" spans="1:12" x14ac:dyDescent="0.2">
      <c r="A7" t="s">
        <v>14</v>
      </c>
      <c r="B7" t="str">
        <f>IF([1]Absolute!G3894="","-",[1]Absolute!G3894)</f>
        <v>Sell</v>
      </c>
      <c r="C7" t="s">
        <v>13</v>
      </c>
      <c r="D7" s="26" t="s">
        <v>22</v>
      </c>
      <c r="E7" s="26" t="s">
        <v>12</v>
      </c>
      <c r="F7" s="26" t="s">
        <v>23</v>
      </c>
      <c r="G7" s="22" t="s">
        <v>50</v>
      </c>
      <c r="H7" s="24">
        <f>IF([1]Absolute!I3894="","-",IF($B8="","-",[1]Absolute!I3894))</f>
        <v>-6.4959538853785581E-2</v>
      </c>
      <c r="I7" s="24">
        <f>IF([1]Absolute!J3894="","-",IF($B8="","-",[1]Absolute!J3894))</f>
        <v>-1.9979333479264505E-2</v>
      </c>
      <c r="J7" s="23">
        <f>[1]Absolute!K3894</f>
        <v>451.05</v>
      </c>
      <c r="K7" s="25">
        <f>[1]Absolute!L3894</f>
        <v>390.6</v>
      </c>
      <c r="L7" t="str">
        <f t="shared" si="0"/>
        <v>→</v>
      </c>
    </row>
    <row r="8" spans="1:12" x14ac:dyDescent="0.2">
      <c r="A8" t="s">
        <v>14</v>
      </c>
      <c r="B8" t="str">
        <f>IF([1]Absolute!G3895="","-",[1]Absolute!G3895)</f>
        <v>-</v>
      </c>
      <c r="C8" t="s">
        <v>13</v>
      </c>
      <c r="D8" s="26" t="s">
        <v>12</v>
      </c>
      <c r="E8" s="26" t="s">
        <v>24</v>
      </c>
      <c r="F8" s="26" t="s">
        <v>25</v>
      </c>
      <c r="G8" s="22" t="s">
        <v>12</v>
      </c>
      <c r="H8" s="24" t="str">
        <f>IF([1]Absolute!I3895="","-",IF($B9="","-",[1]Absolute!I3895))</f>
        <v>-</v>
      </c>
      <c r="I8" s="24" t="str">
        <f>IF([1]Absolute!J3895="","-",IF($B9="","-",[1]Absolute!J3895))</f>
        <v>-</v>
      </c>
      <c r="J8" s="23">
        <f>[1]Absolute!K3895</f>
        <v>463</v>
      </c>
      <c r="K8" s="25">
        <f>[1]Absolute!L3895</f>
        <v>458</v>
      </c>
      <c r="L8" t="str">
        <f t="shared" si="0"/>
        <v>↑</v>
      </c>
    </row>
    <row r="9" spans="1:12" x14ac:dyDescent="0.2">
      <c r="A9" t="s">
        <v>14</v>
      </c>
      <c r="B9" t="str">
        <f>IF([1]Absolute!G3896="","-",[1]Absolute!G3896)</f>
        <v>-</v>
      </c>
      <c r="C9" t="s">
        <v>13</v>
      </c>
      <c r="D9" s="26" t="s">
        <v>12</v>
      </c>
      <c r="E9" s="26" t="s">
        <v>26</v>
      </c>
      <c r="F9" s="26" t="s">
        <v>27</v>
      </c>
      <c r="G9" s="22" t="s">
        <v>12</v>
      </c>
      <c r="H9" s="24" t="str">
        <f>IF([1]Absolute!I3896="","-",IF($B17="","-",[1]Absolute!I3896))</f>
        <v>-</v>
      </c>
      <c r="I9" s="24" t="str">
        <f>IF([1]Absolute!J3896="","-",IF($B17="","-",[1]Absolute!J3896))</f>
        <v>-</v>
      </c>
      <c r="J9" s="23">
        <f>[1]Absolute!K3896</f>
        <v>486</v>
      </c>
      <c r="K9" s="25">
        <f>[1]Absolute!L3896</f>
        <v>458</v>
      </c>
      <c r="L9" t="str">
        <f t="shared" si="0"/>
        <v>→</v>
      </c>
    </row>
    <row r="10" spans="1:12" x14ac:dyDescent="0.2">
      <c r="A10" t="s">
        <v>14</v>
      </c>
      <c r="B10" t="str">
        <f>IF([1]Absolute!G3897="","-",[1]Absolute!G3897)</f>
        <v>-</v>
      </c>
      <c r="C10" t="s">
        <v>13</v>
      </c>
      <c r="D10" s="26" t="s">
        <v>12</v>
      </c>
      <c r="E10" s="26" t="s">
        <v>28</v>
      </c>
      <c r="F10" s="26" t="s">
        <v>29</v>
      </c>
      <c r="G10" s="22" t="s">
        <v>12</v>
      </c>
      <c r="H10" s="24" t="str">
        <f>IF([1]Absolute!I3897="","-",IF($B18="","-",[1]Absolute!I3897))</f>
        <v>-</v>
      </c>
      <c r="I10" s="24" t="str">
        <f>IF([1]Absolute!J3897="","-",IF($B18="","-",[1]Absolute!J3897))</f>
        <v>-</v>
      </c>
      <c r="J10" s="23">
        <f>[1]Absolute!K3897</f>
        <v>482</v>
      </c>
      <c r="K10" s="25">
        <f>[1]Absolute!L3897</f>
        <v>458</v>
      </c>
      <c r="L10" t="str">
        <f t="shared" si="0"/>
        <v>→</v>
      </c>
    </row>
    <row r="11" spans="1:12" x14ac:dyDescent="0.2">
      <c r="A11" t="s">
        <v>14</v>
      </c>
      <c r="B11" t="str">
        <f>IF([1]Absolute!G3898="","-",[1]Absolute!G3898)</f>
        <v>-</v>
      </c>
      <c r="C11" t="s">
        <v>13</v>
      </c>
      <c r="D11" s="26" t="s">
        <v>12</v>
      </c>
      <c r="E11" s="26" t="s">
        <v>32</v>
      </c>
      <c r="F11" s="26" t="s">
        <v>33</v>
      </c>
      <c r="G11" s="22" t="s">
        <v>12</v>
      </c>
      <c r="H11" s="24" t="str">
        <f>IF([1]Absolute!I3898="","-",IF(#REF!="","-",[1]Absolute!I3898))</f>
        <v>-</v>
      </c>
      <c r="I11" s="24" t="str">
        <f>IF([1]Absolute!J3898="","-",IF(#REF!="","-",[1]Absolute!J3898))</f>
        <v>-</v>
      </c>
      <c r="J11" s="23">
        <f>[1]Absolute!K3898</f>
        <v>456.6</v>
      </c>
      <c r="K11" s="25">
        <f>[1]Absolute!L3898</f>
        <v>458</v>
      </c>
      <c r="L11" t="str">
        <f t="shared" si="0"/>
        <v>→</v>
      </c>
    </row>
    <row r="12" spans="1:12" x14ac:dyDescent="0.2">
      <c r="A12" t="s">
        <v>14</v>
      </c>
      <c r="B12" t="str">
        <f>IF([1]Absolute!G3899="","-",[1]Absolute!G3899)</f>
        <v>-</v>
      </c>
      <c r="C12" t="s">
        <v>13</v>
      </c>
      <c r="D12" s="26" t="s">
        <v>12</v>
      </c>
      <c r="E12" s="26" t="s">
        <v>34</v>
      </c>
      <c r="F12" s="26" t="s">
        <v>35</v>
      </c>
      <c r="G12" s="22" t="s">
        <v>12</v>
      </c>
      <c r="H12" s="24" t="str">
        <f>IF([1]Absolute!I3899="","-",IF(#REF!="","-",[1]Absolute!I3899))</f>
        <v>-</v>
      </c>
      <c r="I12" s="24" t="str">
        <f>IF([1]Absolute!J3899="","-",IF(#REF!="","-",[1]Absolute!J3899))</f>
        <v>-</v>
      </c>
      <c r="J12" s="23">
        <f>[1]Absolute!K3899</f>
        <v>431.6</v>
      </c>
      <c r="K12" s="25">
        <f>[1]Absolute!L3899</f>
        <v>458</v>
      </c>
      <c r="L12" t="str">
        <f t="shared" si="0"/>
        <v>→</v>
      </c>
    </row>
    <row r="13" spans="1:12" x14ac:dyDescent="0.2">
      <c r="A13" t="s">
        <v>14</v>
      </c>
      <c r="B13" t="str">
        <f>IF([1]Absolute!G3900="","-",[1]Absolute!G3900)</f>
        <v>-</v>
      </c>
      <c r="C13" t="s">
        <v>13</v>
      </c>
      <c r="D13" s="26" t="s">
        <v>12</v>
      </c>
      <c r="E13" s="26" t="s">
        <v>51</v>
      </c>
      <c r="F13" s="26" t="s">
        <v>52</v>
      </c>
      <c r="G13" s="22" t="s">
        <v>12</v>
      </c>
      <c r="H13" s="24" t="str">
        <f>IF([1]Absolute!I3900="","-",IF(#REF!="","-",[1]Absolute!I3900))</f>
        <v>-</v>
      </c>
      <c r="I13" s="24" t="str">
        <f>IF([1]Absolute!J3900="","-",IF(#REF!="","-",[1]Absolute!J3900))</f>
        <v>-</v>
      </c>
      <c r="J13" s="23">
        <f>[1]Absolute!K3900</f>
        <v>432.8</v>
      </c>
      <c r="K13" s="25">
        <f>[1]Absolute!L3900</f>
        <v>452.9</v>
      </c>
      <c r="L13" t="str">
        <f t="shared" si="0"/>
        <v>↓</v>
      </c>
    </row>
    <row r="14" spans="1:12" x14ac:dyDescent="0.2">
      <c r="A14" t="s">
        <v>14</v>
      </c>
      <c r="B14" t="str">
        <f>IF([1]Absolute!G3901="","-",[1]Absolute!G3901)</f>
        <v>-</v>
      </c>
      <c r="C14" t="s">
        <v>13</v>
      </c>
      <c r="D14" s="26" t="s">
        <v>12</v>
      </c>
      <c r="E14" s="26" t="s">
        <v>36</v>
      </c>
      <c r="F14" s="26" t="s">
        <v>37</v>
      </c>
      <c r="G14" s="22" t="s">
        <v>12</v>
      </c>
      <c r="H14" s="24" t="str">
        <f>IF([1]Absolute!I3901="","-",IF(#REF!="","-",[1]Absolute!I3901))</f>
        <v>-</v>
      </c>
      <c r="I14" s="24" t="str">
        <f>IF([1]Absolute!J3901="","-",IF(#REF!="","-",[1]Absolute!J3901))</f>
        <v>-</v>
      </c>
      <c r="J14" s="23">
        <f>[1]Absolute!K3901</f>
        <v>434</v>
      </c>
      <c r="K14" s="25">
        <f>[1]Absolute!L3901</f>
        <v>452.9</v>
      </c>
      <c r="L14" t="str">
        <f t="shared" si="0"/>
        <v>→</v>
      </c>
    </row>
    <row r="15" spans="1:12" x14ac:dyDescent="0.2">
      <c r="A15" t="s">
        <v>14</v>
      </c>
      <c r="B15" t="str">
        <f>IF([1]Absolute!G3902="","-",[1]Absolute!G3902)</f>
        <v>-</v>
      </c>
      <c r="C15" t="s">
        <v>13</v>
      </c>
      <c r="D15" s="26" t="s">
        <v>12</v>
      </c>
      <c r="E15" s="26" t="s">
        <v>17</v>
      </c>
      <c r="F15" s="26" t="s">
        <v>38</v>
      </c>
      <c r="G15" s="22" t="s">
        <v>12</v>
      </c>
      <c r="H15" s="24" t="str">
        <f>IF([1]Absolute!I3902="","-",IF(#REF!="","-",[1]Absolute!I3902))</f>
        <v>-</v>
      </c>
      <c r="I15" s="24" t="str">
        <f>IF([1]Absolute!J3902="","-",IF(#REF!="","-",[1]Absolute!J3902))</f>
        <v>-</v>
      </c>
      <c r="J15" s="23">
        <f>[1]Absolute!K3902</f>
        <v>400</v>
      </c>
      <c r="K15" s="25">
        <f>[1]Absolute!L3902</f>
        <v>452.9</v>
      </c>
      <c r="L15" t="str">
        <f t="shared" si="0"/>
        <v>→</v>
      </c>
    </row>
    <row r="16" spans="1:12" x14ac:dyDescent="0.2">
      <c r="A16" t="s">
        <v>14</v>
      </c>
      <c r="B16" t="str">
        <f>IF([1]Absolute!G3903="","-",[1]Absolute!G3903)</f>
        <v>-</v>
      </c>
      <c r="C16" t="s">
        <v>13</v>
      </c>
      <c r="D16" s="26" t="s">
        <v>12</v>
      </c>
      <c r="E16" s="26" t="s">
        <v>40</v>
      </c>
      <c r="F16" s="26" t="s">
        <v>41</v>
      </c>
      <c r="G16" s="22" t="s">
        <v>12</v>
      </c>
      <c r="H16" s="24" t="str">
        <f>IF([1]Absolute!I3903="","-",IF(#REF!="","-",[1]Absolute!I3903))</f>
        <v>-</v>
      </c>
      <c r="I16" s="24" t="str">
        <f>IF([1]Absolute!J3903="","-",IF(#REF!="","-",[1]Absolute!J3903))</f>
        <v>-</v>
      </c>
      <c r="J16" s="23">
        <f>[1]Absolute!K3903</f>
        <v>416.6</v>
      </c>
      <c r="K16" s="25">
        <f>[1]Absolute!L3903</f>
        <v>452.9</v>
      </c>
      <c r="L16" t="str">
        <f t="shared" si="0"/>
        <v>→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>
    <tabColor indexed="11"/>
  </sheetPr>
  <dimension ref="A1:I16"/>
  <sheetViews>
    <sheetView topLeftCell="A130" workbookViewId="0">
      <selection activeCell="A19" sqref="A19:XFD57"/>
    </sheetView>
  </sheetViews>
  <sheetFormatPr defaultRowHeight="12.75" x14ac:dyDescent="0.2"/>
  <cols>
    <col min="1" max="1" width="15.7109375" customWidth="1"/>
    <col min="2" max="2" width="26" customWidth="1"/>
    <col min="4" max="4" width="11.85546875" customWidth="1"/>
    <col min="5" max="5" width="11.7109375" customWidth="1"/>
    <col min="6" max="6" width="15" customWidth="1"/>
    <col min="7" max="7" width="21.7109375" customWidth="1"/>
    <col min="8" max="8" width="20.7109375" customWidth="1"/>
    <col min="9" max="9" width="21.28515625" customWidth="1"/>
  </cols>
  <sheetData>
    <row r="1" spans="1:9" x14ac:dyDescent="0.2">
      <c r="A1" s="1" t="s">
        <v>43</v>
      </c>
      <c r="B1" s="1"/>
      <c r="C1" s="20"/>
      <c r="D1" s="21"/>
      <c r="E1" s="27"/>
      <c r="F1" s="27"/>
      <c r="G1" s="21"/>
      <c r="H1" s="1"/>
      <c r="I1" s="21"/>
    </row>
    <row r="2" spans="1:9" x14ac:dyDescent="0.2">
      <c r="A2" s="4" t="s">
        <v>1</v>
      </c>
      <c r="B2" s="4" t="s">
        <v>44</v>
      </c>
      <c r="C2" s="5"/>
      <c r="D2" s="6" t="s">
        <v>3</v>
      </c>
      <c r="E2" s="28" t="s">
        <v>4</v>
      </c>
      <c r="F2" s="28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53</v>
      </c>
      <c r="B3" s="7"/>
      <c r="C3" s="8"/>
      <c r="D3" s="9"/>
      <c r="E3" s="29"/>
      <c r="F3" s="29"/>
      <c r="G3" s="9"/>
      <c r="H3" s="7"/>
      <c r="I3" s="9"/>
    </row>
    <row r="4" spans="1:9" x14ac:dyDescent="0.2">
      <c r="A4" t="str">
        <f>MBANK!A4</f>
        <v>Michał Sobolewski</v>
      </c>
      <c r="B4" t="s">
        <v>110</v>
      </c>
      <c r="C4" t="s">
        <v>13</v>
      </c>
      <c r="D4" s="22" t="s">
        <v>12</v>
      </c>
      <c r="E4" s="22" t="s">
        <v>18</v>
      </c>
      <c r="F4" s="22" t="s">
        <v>19</v>
      </c>
      <c r="G4" s="10" t="s">
        <v>22</v>
      </c>
      <c r="H4" s="23">
        <f>MBANK!J4</f>
        <v>430.15</v>
      </c>
      <c r="I4" s="30">
        <f>IF(B4="-","-",[1]Relative!J3887)</f>
        <v>0</v>
      </c>
    </row>
    <row r="5" spans="1:9" x14ac:dyDescent="0.2">
      <c r="A5" t="str">
        <f>MBANK!A5</f>
        <v>Michał Sobolewski</v>
      </c>
      <c r="B5" t="str">
        <f>IF([1]Relative!H3888="","-",[1]Relative!H3888)</f>
        <v>-</v>
      </c>
      <c r="C5" t="s">
        <v>13</v>
      </c>
      <c r="D5" s="22" t="s">
        <v>12</v>
      </c>
      <c r="E5" s="26" t="s">
        <v>20</v>
      </c>
      <c r="F5" s="26" t="s">
        <v>21</v>
      </c>
      <c r="G5" s="10" t="s">
        <v>12</v>
      </c>
      <c r="H5" s="23">
        <f>MBANK!J5</f>
        <v>454.4</v>
      </c>
      <c r="I5" s="30" t="str">
        <f>IF(B5="-","-",[1]Relative!J3888)</f>
        <v>-</v>
      </c>
    </row>
    <row r="6" spans="1:9" x14ac:dyDescent="0.2">
      <c r="A6" t="str">
        <f>MBANK!A6</f>
        <v>Michał Sobolewski</v>
      </c>
      <c r="B6" t="str">
        <f>IF([1]Relative!H3889="","-",[1]Relative!H3889)</f>
        <v>-</v>
      </c>
      <c r="C6" t="s">
        <v>13</v>
      </c>
      <c r="D6" s="22" t="s">
        <v>12</v>
      </c>
      <c r="E6" s="26" t="s">
        <v>48</v>
      </c>
      <c r="F6" s="26" t="s">
        <v>49</v>
      </c>
      <c r="G6" s="10" t="s">
        <v>12</v>
      </c>
      <c r="H6" s="23">
        <f>MBANK!J6</f>
        <v>449.8</v>
      </c>
      <c r="I6" s="30" t="str">
        <f>IF(B6="-","-",[1]Relative!J3889)</f>
        <v>-</v>
      </c>
    </row>
    <row r="7" spans="1:9" x14ac:dyDescent="0.2">
      <c r="A7" t="str">
        <f>MBANK!A7</f>
        <v>Michał Sobolewski</v>
      </c>
      <c r="B7" t="str">
        <f>IF([1]Relative!H3890="","-",[1]Relative!H3890)</f>
        <v>Neutral</v>
      </c>
      <c r="C7" t="s">
        <v>13</v>
      </c>
      <c r="D7" s="26" t="s">
        <v>22</v>
      </c>
      <c r="E7" s="26" t="s">
        <v>12</v>
      </c>
      <c r="F7" s="26" t="s">
        <v>23</v>
      </c>
      <c r="G7" s="22" t="s">
        <v>50</v>
      </c>
      <c r="H7" s="23">
        <f>MBANK!J7</f>
        <v>451.05</v>
      </c>
      <c r="I7" s="30">
        <f>IF(B7="-","-",[1]Relative!J3890)</f>
        <v>-1.9979333479264505E-2</v>
      </c>
    </row>
    <row r="8" spans="1:9" x14ac:dyDescent="0.2">
      <c r="A8" t="str">
        <f>MBANK!A8</f>
        <v>Michał Sobolewski</v>
      </c>
      <c r="B8" t="str">
        <f>IF([1]Relative!H3891="","-",[1]Relative!H3891)</f>
        <v>-</v>
      </c>
      <c r="C8" t="s">
        <v>13</v>
      </c>
      <c r="D8" s="26" t="s">
        <v>12</v>
      </c>
      <c r="E8" s="22" t="str">
        <f>MBANK!E8</f>
        <v>10.12.2017</v>
      </c>
      <c r="F8" s="22" t="str">
        <f>MBANK!F8</f>
        <v>11.12.2017</v>
      </c>
      <c r="G8" s="22" t="s">
        <v>12</v>
      </c>
      <c r="H8" s="23">
        <f>MBANK!J8</f>
        <v>463</v>
      </c>
      <c r="I8" s="30" t="str">
        <f>IF(B8="-","-",[1]Relative!J3891)</f>
        <v>-</v>
      </c>
    </row>
    <row r="9" spans="1:9" x14ac:dyDescent="0.2">
      <c r="A9" t="str">
        <f>MBANK!A9</f>
        <v>Michał Sobolewski</v>
      </c>
      <c r="B9" t="str">
        <f>IF([1]Relative!H3892="","-",[1]Relative!H3892)</f>
        <v>-</v>
      </c>
      <c r="C9" t="s">
        <v>13</v>
      </c>
      <c r="D9" s="26" t="s">
        <v>12</v>
      </c>
      <c r="E9" s="22" t="str">
        <f>MBANK!E9</f>
        <v>10.01.2018</v>
      </c>
      <c r="F9" s="22" t="str">
        <f>MBANK!F9</f>
        <v>11.01.2018</v>
      </c>
      <c r="G9" s="22" t="s">
        <v>12</v>
      </c>
      <c r="H9" s="23">
        <f>MBANK!J9</f>
        <v>486</v>
      </c>
      <c r="I9" s="30" t="str">
        <f>IF(B9="-","-",[1]Relative!J3892)</f>
        <v>-</v>
      </c>
    </row>
    <row r="10" spans="1:9" x14ac:dyDescent="0.2">
      <c r="A10" t="str">
        <f>MBANK!A10</f>
        <v>Michał Sobolewski</v>
      </c>
      <c r="B10" t="str">
        <f>IF([1]Relative!H3893="","-",[1]Relative!H3893)</f>
        <v>-</v>
      </c>
      <c r="C10" t="s">
        <v>13</v>
      </c>
      <c r="D10" s="26" t="s">
        <v>12</v>
      </c>
      <c r="E10" s="22" t="s">
        <v>28</v>
      </c>
      <c r="F10" s="22" t="s">
        <v>29</v>
      </c>
      <c r="G10" s="22" t="s">
        <v>12</v>
      </c>
      <c r="H10" s="23">
        <f>MBANK!J10</f>
        <v>482</v>
      </c>
      <c r="I10" s="30" t="str">
        <f>IF(B10="-","-",[1]Relative!J3893)</f>
        <v>-</v>
      </c>
    </row>
    <row r="11" spans="1:9" x14ac:dyDescent="0.2">
      <c r="A11" t="str">
        <f>MBANK!A11</f>
        <v>Michał Sobolewski</v>
      </c>
      <c r="B11" t="str">
        <f>IF([1]Relative!H3894="","-",[1]Relative!H3894)</f>
        <v>-</v>
      </c>
      <c r="C11" t="s">
        <v>13</v>
      </c>
      <c r="D11" s="26" t="s">
        <v>12</v>
      </c>
      <c r="E11" s="22" t="s">
        <v>32</v>
      </c>
      <c r="F11" s="22" t="s">
        <v>33</v>
      </c>
      <c r="G11" s="22" t="s">
        <v>12</v>
      </c>
      <c r="H11" s="23">
        <f>MBANK!J11</f>
        <v>456.6</v>
      </c>
      <c r="I11" s="30" t="str">
        <f>IF(B11="-","-",[1]Relative!J3894)</f>
        <v>-</v>
      </c>
    </row>
    <row r="12" spans="1:9" x14ac:dyDescent="0.2">
      <c r="A12" t="str">
        <f>MBANK!A12</f>
        <v>Michał Sobolewski</v>
      </c>
      <c r="B12" t="str">
        <f>IF([1]Relative!H3895="","-",[1]Relative!H3895)</f>
        <v>-</v>
      </c>
      <c r="C12" t="s">
        <v>13</v>
      </c>
      <c r="D12" s="26" t="s">
        <v>12</v>
      </c>
      <c r="E12" s="22" t="s">
        <v>34</v>
      </c>
      <c r="F12" s="22" t="s">
        <v>35</v>
      </c>
      <c r="G12" s="22" t="s">
        <v>12</v>
      </c>
      <c r="H12" s="23">
        <f>MBANK!J12</f>
        <v>431.6</v>
      </c>
      <c r="I12" s="30" t="str">
        <f>IF(B12="-","-",[1]Relative!J3895)</f>
        <v>-</v>
      </c>
    </row>
    <row r="13" spans="1:9" x14ac:dyDescent="0.2">
      <c r="A13" t="str">
        <f>MBANK!A13</f>
        <v>Michał Sobolewski</v>
      </c>
      <c r="B13" t="str">
        <f>IF([1]Relative!H3896="","-",[1]Relative!H3896)</f>
        <v>-</v>
      </c>
      <c r="C13" t="s">
        <v>13</v>
      </c>
      <c r="D13" s="26" t="s">
        <v>12</v>
      </c>
      <c r="E13" s="22" t="s">
        <v>51</v>
      </c>
      <c r="F13" s="22" t="s">
        <v>52</v>
      </c>
      <c r="G13" s="22" t="s">
        <v>12</v>
      </c>
      <c r="H13" s="23">
        <f>MBANK!J13</f>
        <v>432.8</v>
      </c>
      <c r="I13" s="30" t="str">
        <f>IF(B13="-","-",[1]Relative!J3896)</f>
        <v>-</v>
      </c>
    </row>
    <row r="14" spans="1:9" x14ac:dyDescent="0.2">
      <c r="A14" t="str">
        <f>MBANK!A14</f>
        <v>Michał Sobolewski</v>
      </c>
      <c r="B14" t="str">
        <f>IF([1]Relative!H3897="","-",[1]Relative!H3897)</f>
        <v>-</v>
      </c>
      <c r="C14" t="s">
        <v>13</v>
      </c>
      <c r="D14" s="26" t="s">
        <v>12</v>
      </c>
      <c r="E14" s="22" t="s">
        <v>36</v>
      </c>
      <c r="F14" s="22" t="s">
        <v>37</v>
      </c>
      <c r="G14" s="22" t="s">
        <v>12</v>
      </c>
      <c r="H14" s="23">
        <f>MBANK!J14</f>
        <v>434</v>
      </c>
      <c r="I14" s="30" t="str">
        <f>IF(B14="-","-",[1]Relative!J3897)</f>
        <v>-</v>
      </c>
    </row>
    <row r="15" spans="1:9" x14ac:dyDescent="0.2">
      <c r="A15" t="str">
        <f>MBANK!A15</f>
        <v>Michał Sobolewski</v>
      </c>
      <c r="B15" t="str">
        <f>IF([1]Relative!H3898="","-",[1]Relative!H3898)</f>
        <v>-</v>
      </c>
      <c r="C15" t="s">
        <v>13</v>
      </c>
      <c r="D15" s="26" t="s">
        <v>12</v>
      </c>
      <c r="E15" s="22" t="s">
        <v>17</v>
      </c>
      <c r="F15" s="22" t="s">
        <v>38</v>
      </c>
      <c r="G15" s="22" t="s">
        <v>12</v>
      </c>
      <c r="H15" s="23">
        <f>MBANK!J15</f>
        <v>400</v>
      </c>
      <c r="I15" s="30" t="str">
        <f>IF(B15="-","-",[1]Relative!J3898)</f>
        <v>-</v>
      </c>
    </row>
    <row r="16" spans="1:9" x14ac:dyDescent="0.2">
      <c r="A16" t="str">
        <f>MBANK!A16</f>
        <v>Michał Sobolewski</v>
      </c>
      <c r="B16" t="str">
        <f>IF([1]Relative!H3899="","-",[1]Relative!H3899)</f>
        <v>-</v>
      </c>
      <c r="C16" t="s">
        <v>13</v>
      </c>
      <c r="D16" s="26" t="s">
        <v>12</v>
      </c>
      <c r="E16" s="22" t="s">
        <v>40</v>
      </c>
      <c r="F16" s="22" t="s">
        <v>41</v>
      </c>
      <c r="G16" s="22" t="s">
        <v>12</v>
      </c>
      <c r="H16" s="23">
        <f>MBANK!J16</f>
        <v>416.6</v>
      </c>
      <c r="I16" s="30" t="str">
        <f>IF(B16="-","-",[1]Relative!J3899)</f>
        <v>-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>
    <tabColor indexed="11"/>
  </sheetPr>
  <dimension ref="A1:L18"/>
  <sheetViews>
    <sheetView topLeftCell="A130" workbookViewId="0">
      <selection activeCell="A19" sqref="A19:XFD57"/>
    </sheetView>
  </sheetViews>
  <sheetFormatPr defaultRowHeight="12.75" x14ac:dyDescent="0.2"/>
  <cols>
    <col min="1" max="1" width="17.85546875" customWidth="1"/>
    <col min="2" max="2" width="20.140625" customWidth="1"/>
    <col min="3" max="3" width="12.140625" customWidth="1"/>
    <col min="4" max="4" width="11.85546875" customWidth="1"/>
    <col min="5" max="6" width="16.7109375" customWidth="1"/>
    <col min="7" max="7" width="22.2851562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3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6"/>
    </row>
    <row r="3" spans="1:12" x14ac:dyDescent="0.2">
      <c r="A3" s="7" t="s">
        <v>53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33" t="s">
        <v>14</v>
      </c>
      <c r="B4" s="33" t="s">
        <v>66</v>
      </c>
      <c r="C4" s="33" t="s">
        <v>13</v>
      </c>
      <c r="D4" s="34" t="s">
        <v>12</v>
      </c>
      <c r="E4" s="34" t="s">
        <v>18</v>
      </c>
      <c r="F4" s="34" t="s">
        <v>19</v>
      </c>
      <c r="G4" s="33" t="s">
        <v>24</v>
      </c>
      <c r="H4" s="31" t="str">
        <f>IF([1]Absolute!I4059="","-",IF($B17="","-",[1]Absolute!I4059))</f>
        <v>-</v>
      </c>
      <c r="I4" s="31" t="str">
        <f>IF([1]Absolute!J4059="","-",IF($B17="","-",[1]Absolute!J4059))</f>
        <v>-</v>
      </c>
      <c r="J4" s="36">
        <f>[1]Absolute!K4059</f>
        <v>366.5</v>
      </c>
      <c r="K4" s="37">
        <f>[1]Absolute!L4059</f>
        <v>373.3</v>
      </c>
      <c r="L4" s="33" t="s">
        <v>13</v>
      </c>
    </row>
    <row r="5" spans="1:12" x14ac:dyDescent="0.2">
      <c r="A5" s="33" t="s">
        <v>14</v>
      </c>
      <c r="B5" s="33" t="str">
        <f>IF([1]Absolute!G4060="","-",[1]Absolute!G4060)</f>
        <v>-</v>
      </c>
      <c r="C5" s="33" t="s">
        <v>13</v>
      </c>
      <c r="D5" s="34" t="s">
        <v>12</v>
      </c>
      <c r="E5" s="38" t="s">
        <v>20</v>
      </c>
      <c r="F5" s="38" t="s">
        <v>21</v>
      </c>
      <c r="G5" s="33" t="s">
        <v>12</v>
      </c>
      <c r="H5" s="31" t="str">
        <f>IF([1]Absolute!I4060="","-",IF($B18="","-",[1]Absolute!I4060))</f>
        <v>-</v>
      </c>
      <c r="I5" s="31" t="str">
        <f>IF([1]Absolute!J4060="","-",IF($B18="","-",[1]Absolute!J4060))</f>
        <v>-</v>
      </c>
      <c r="J5" s="36">
        <f>[1]Absolute!K4060</f>
        <v>358.9</v>
      </c>
      <c r="K5" s="37">
        <f>[1]Absolute!L4060</f>
        <v>373.3</v>
      </c>
      <c r="L5" s="33" t="str">
        <f t="shared" ref="L5:L16" si="0">IF(K5&gt;K4,"↑",IF(K5=K4,"→","↓"))</f>
        <v>→</v>
      </c>
    </row>
    <row r="6" spans="1:12" x14ac:dyDescent="0.2">
      <c r="A6" s="33" t="s">
        <v>14</v>
      </c>
      <c r="B6" s="33" t="str">
        <f>IF([1]Absolute!G4061="","-",[1]Absolute!G4061)</f>
        <v>-</v>
      </c>
      <c r="C6" s="33" t="s">
        <v>13</v>
      </c>
      <c r="D6" s="34" t="s">
        <v>12</v>
      </c>
      <c r="E6" s="38" t="s">
        <v>54</v>
      </c>
      <c r="F6" s="38" t="s">
        <v>55</v>
      </c>
      <c r="G6" s="33" t="s">
        <v>12</v>
      </c>
      <c r="H6" s="31" t="str">
        <f>IF([1]Absolute!I4061="","-",IF(#REF!="","-",[1]Absolute!I4061))</f>
        <v>-</v>
      </c>
      <c r="I6" s="31" t="str">
        <f>IF([1]Absolute!J4061="","-",IF(#REF!="","-",[1]Absolute!J4061))</f>
        <v>-</v>
      </c>
      <c r="J6" s="36">
        <f>[1]Absolute!K4061</f>
        <v>361.5</v>
      </c>
      <c r="K6" s="37">
        <f>[1]Absolute!L4061</f>
        <v>373.3</v>
      </c>
      <c r="L6" s="33" t="str">
        <f t="shared" si="0"/>
        <v>→</v>
      </c>
    </row>
    <row r="7" spans="1:12" x14ac:dyDescent="0.2">
      <c r="A7" s="33" t="s">
        <v>14</v>
      </c>
      <c r="B7" s="33" t="str">
        <f>IF([1]Absolute!G4062="","-",[1]Absolute!G4062)</f>
        <v>-</v>
      </c>
      <c r="C7" s="33" t="s">
        <v>13</v>
      </c>
      <c r="D7" s="34" t="s">
        <v>12</v>
      </c>
      <c r="E7" s="38" t="s">
        <v>22</v>
      </c>
      <c r="F7" s="38" t="s">
        <v>23</v>
      </c>
      <c r="G7" s="33" t="s">
        <v>12</v>
      </c>
      <c r="H7" s="31" t="str">
        <f>IF([1]Absolute!I4062="","-",IF(#REF!="","-",[1]Absolute!I4062))</f>
        <v>-</v>
      </c>
      <c r="I7" s="31" t="str">
        <f>IF([1]Absolute!J4062="","-",IF(#REF!="","-",[1]Absolute!J4062))</f>
        <v>-</v>
      </c>
      <c r="J7" s="36">
        <f>[1]Absolute!K4062</f>
        <v>364.5</v>
      </c>
      <c r="K7" s="37">
        <f>[1]Absolute!L4062</f>
        <v>373.3</v>
      </c>
      <c r="L7" s="33" t="str">
        <f t="shared" si="0"/>
        <v>→</v>
      </c>
    </row>
    <row r="8" spans="1:12" x14ac:dyDescent="0.2">
      <c r="A8" s="33" t="s">
        <v>14</v>
      </c>
      <c r="B8" s="33" t="str">
        <f>IF([1]Absolute!G4063="","-",[1]Absolute!G4063)</f>
        <v>Buy</v>
      </c>
      <c r="C8" s="33" t="s">
        <v>16</v>
      </c>
      <c r="D8" s="34" t="s">
        <v>24</v>
      </c>
      <c r="E8" s="38" t="s">
        <v>12</v>
      </c>
      <c r="F8" s="38" t="s">
        <v>25</v>
      </c>
      <c r="G8" s="33" t="s">
        <v>56</v>
      </c>
      <c r="H8" s="31" t="e">
        <f>IF([1]Absolute!I4063="","-",IF(#REF!="","-",[1]Absolute!I4063))</f>
        <v>#REF!</v>
      </c>
      <c r="I8" s="31" t="e">
        <f>IF([1]Absolute!J4063="","-",IF(#REF!="","-",[1]Absolute!J4063))</f>
        <v>#REF!</v>
      </c>
      <c r="J8" s="36">
        <f>[1]Absolute!K4063</f>
        <v>366.9</v>
      </c>
      <c r="K8" s="37">
        <f>[1]Absolute!L4063</f>
        <v>453.5</v>
      </c>
      <c r="L8" s="33" t="str">
        <f t="shared" si="0"/>
        <v>↑</v>
      </c>
    </row>
    <row r="9" spans="1:12" x14ac:dyDescent="0.2">
      <c r="A9" s="33" t="s">
        <v>14</v>
      </c>
      <c r="B9" s="33" t="str">
        <f>IF([1]Absolute!G4064="","-",[1]Absolute!G4064)</f>
        <v>-</v>
      </c>
      <c r="C9" s="33" t="s">
        <v>13</v>
      </c>
      <c r="D9" s="34" t="s">
        <v>12</v>
      </c>
      <c r="E9" s="38" t="s">
        <v>26</v>
      </c>
      <c r="F9" s="38" t="s">
        <v>27</v>
      </c>
      <c r="G9" s="33" t="s">
        <v>12</v>
      </c>
      <c r="H9" s="31" t="str">
        <f>IF([1]Absolute!I4064="","-",IF(#REF!="","-",[1]Absolute!I4064))</f>
        <v>-</v>
      </c>
      <c r="I9" s="31" t="str">
        <f>IF([1]Absolute!J4064="","-",IF(#REF!="","-",[1]Absolute!J4064))</f>
        <v>-</v>
      </c>
      <c r="J9" s="36">
        <f>[1]Absolute!K4064</f>
        <v>402.6</v>
      </c>
      <c r="K9" s="37">
        <f>[1]Absolute!L4064</f>
        <v>453.5</v>
      </c>
      <c r="L9" s="33" t="str">
        <f t="shared" si="0"/>
        <v>→</v>
      </c>
    </row>
    <row r="10" spans="1:12" x14ac:dyDescent="0.2">
      <c r="A10" s="33" t="s">
        <v>14</v>
      </c>
      <c r="B10" s="33" t="str">
        <f>IF([1]Absolute!G4065="","-",[1]Absolute!G4065)</f>
        <v>-</v>
      </c>
      <c r="C10" s="33" t="s">
        <v>13</v>
      </c>
      <c r="D10" s="34" t="s">
        <v>12</v>
      </c>
      <c r="E10" s="38" t="s">
        <v>28</v>
      </c>
      <c r="F10" s="38" t="s">
        <v>29</v>
      </c>
      <c r="G10" s="33" t="s">
        <v>12</v>
      </c>
      <c r="H10" s="31" t="str">
        <f>IF([1]Absolute!I4065="","-",IF(#REF!="","-",[1]Absolute!I4065))</f>
        <v>-</v>
      </c>
      <c r="I10" s="31" t="str">
        <f>IF([1]Absolute!J4065="","-",IF(#REF!="","-",[1]Absolute!J4065))</f>
        <v>-</v>
      </c>
      <c r="J10" s="36">
        <f>[1]Absolute!K4065</f>
        <v>404.2</v>
      </c>
      <c r="K10" s="37">
        <f>[1]Absolute!L4065</f>
        <v>453.5</v>
      </c>
      <c r="L10" s="33" t="str">
        <f t="shared" si="0"/>
        <v>→</v>
      </c>
    </row>
    <row r="11" spans="1:12" x14ac:dyDescent="0.2">
      <c r="A11" s="33" t="s">
        <v>14</v>
      </c>
      <c r="B11" s="33" t="str">
        <f>IF([1]Absolute!G4066="","-",[1]Absolute!G4066)</f>
        <v>-</v>
      </c>
      <c r="C11" s="33" t="s">
        <v>13</v>
      </c>
      <c r="D11" s="34" t="s">
        <v>12</v>
      </c>
      <c r="E11" s="38" t="s">
        <v>32</v>
      </c>
      <c r="F11" s="38" t="s">
        <v>33</v>
      </c>
      <c r="G11" s="33" t="s">
        <v>12</v>
      </c>
      <c r="H11" s="31" t="str">
        <f>IF([1]Absolute!I4066="","-",IF(#REF!="","-",[1]Absolute!I4066))</f>
        <v>-</v>
      </c>
      <c r="I11" s="31" t="str">
        <f>IF([1]Absolute!J4066="","-",IF(#REF!="","-",[1]Absolute!J4066))</f>
        <v>-</v>
      </c>
      <c r="J11" s="36">
        <f>[1]Absolute!K4066</f>
        <v>373.8</v>
      </c>
      <c r="K11" s="37">
        <f>[1]Absolute!L4066</f>
        <v>453.5</v>
      </c>
      <c r="L11" s="33" t="str">
        <f t="shared" si="0"/>
        <v>→</v>
      </c>
    </row>
    <row r="12" spans="1:12" x14ac:dyDescent="0.2">
      <c r="A12" s="33" t="s">
        <v>14</v>
      </c>
      <c r="B12" s="33" t="str">
        <f>IF([1]Absolute!G4067="","-",[1]Absolute!G4067)</f>
        <v>-</v>
      </c>
      <c r="C12" s="33" t="s">
        <v>13</v>
      </c>
      <c r="D12" s="34" t="s">
        <v>12</v>
      </c>
      <c r="E12" s="38" t="s">
        <v>34</v>
      </c>
      <c r="F12" s="38" t="s">
        <v>35</v>
      </c>
      <c r="G12" s="33" t="s">
        <v>12</v>
      </c>
      <c r="H12" s="31" t="str">
        <f>IF([1]Absolute!I4067="","-",IF(#REF!="","-",[1]Absolute!I4067))</f>
        <v>-</v>
      </c>
      <c r="I12" s="31" t="str">
        <f>IF([1]Absolute!J4067="","-",IF(#REF!="","-",[1]Absolute!J4067))</f>
        <v>-</v>
      </c>
      <c r="J12" s="36">
        <f>[1]Absolute!K4067</f>
        <v>370.8</v>
      </c>
      <c r="K12" s="37">
        <f>[1]Absolute!L4067</f>
        <v>453.5</v>
      </c>
      <c r="L12" s="33" t="str">
        <f t="shared" si="0"/>
        <v>→</v>
      </c>
    </row>
    <row r="13" spans="1:12" x14ac:dyDescent="0.2">
      <c r="A13" s="33" t="s">
        <v>14</v>
      </c>
      <c r="B13" s="33" t="str">
        <f>IF([1]Absolute!G4068="","-",[1]Absolute!G4068)</f>
        <v>-</v>
      </c>
      <c r="C13" s="33" t="s">
        <v>13</v>
      </c>
      <c r="D13" s="34" t="s">
        <v>12</v>
      </c>
      <c r="E13" s="38" t="s">
        <v>57</v>
      </c>
      <c r="F13" s="38" t="s">
        <v>36</v>
      </c>
      <c r="G13" s="33" t="s">
        <v>12</v>
      </c>
      <c r="H13" s="31" t="str">
        <f>IF([1]Absolute!I4068="","-",IF(#REF!="","-",[1]Absolute!I4068))</f>
        <v>-</v>
      </c>
      <c r="I13" s="31" t="str">
        <f>IF([1]Absolute!J4068="","-",IF(#REF!="","-",[1]Absolute!J4068))</f>
        <v>-</v>
      </c>
      <c r="J13" s="36">
        <f>[1]Absolute!K4068</f>
        <v>356.8</v>
      </c>
      <c r="K13" s="37">
        <f>[1]Absolute!L4068</f>
        <v>450.4</v>
      </c>
      <c r="L13" s="33" t="str">
        <f t="shared" si="0"/>
        <v>↓</v>
      </c>
    </row>
    <row r="14" spans="1:12" x14ac:dyDescent="0.2">
      <c r="A14" s="33" t="s">
        <v>14</v>
      </c>
      <c r="B14" s="33" t="str">
        <f>IF([1]Absolute!G4069="","-",[1]Absolute!G4069)</f>
        <v>-</v>
      </c>
      <c r="C14" s="33" t="s">
        <v>13</v>
      </c>
      <c r="D14" s="34" t="s">
        <v>12</v>
      </c>
      <c r="E14" s="38" t="s">
        <v>36</v>
      </c>
      <c r="F14" s="38" t="s">
        <v>37</v>
      </c>
      <c r="G14" s="33" t="s">
        <v>12</v>
      </c>
      <c r="H14" s="31" t="str">
        <f>IF([1]Absolute!I4069="","-",IF(#REF!="","-",[1]Absolute!I4069))</f>
        <v>-</v>
      </c>
      <c r="I14" s="31" t="str">
        <f>IF([1]Absolute!J4069="","-",IF(#REF!="","-",[1]Absolute!J4069))</f>
        <v>-</v>
      </c>
      <c r="J14" s="36">
        <f>[1]Absolute!K4069</f>
        <v>356.8</v>
      </c>
      <c r="K14" s="37">
        <f>[1]Absolute!L4069</f>
        <v>450.4</v>
      </c>
      <c r="L14" s="33" t="str">
        <f t="shared" si="0"/>
        <v>→</v>
      </c>
    </row>
    <row r="15" spans="1:12" x14ac:dyDescent="0.2">
      <c r="A15" s="33" t="s">
        <v>14</v>
      </c>
      <c r="B15" s="33" t="str">
        <f>IF([1]Absolute!G4070="","-",[1]Absolute!G4070)</f>
        <v>-</v>
      </c>
      <c r="C15" s="33" t="s">
        <v>13</v>
      </c>
      <c r="D15" s="34" t="s">
        <v>12</v>
      </c>
      <c r="E15" s="38" t="s">
        <v>17</v>
      </c>
      <c r="F15" s="38" t="s">
        <v>38</v>
      </c>
      <c r="G15" s="33" t="s">
        <v>12</v>
      </c>
      <c r="H15" s="31" t="str">
        <f>IF([1]Absolute!I4070="","-",IF(#REF!="","-",[1]Absolute!I4070))</f>
        <v>-</v>
      </c>
      <c r="I15" s="31" t="str">
        <f>IF([1]Absolute!J4070="","-",IF(#REF!="","-",[1]Absolute!J4070))</f>
        <v>-</v>
      </c>
      <c r="J15" s="36">
        <f>[1]Absolute!K4070</f>
        <v>337.6</v>
      </c>
      <c r="K15" s="37">
        <f>[1]Absolute!L4070</f>
        <v>450.4</v>
      </c>
      <c r="L15" s="33" t="str">
        <f t="shared" si="0"/>
        <v>→</v>
      </c>
    </row>
    <row r="16" spans="1:12" x14ac:dyDescent="0.2">
      <c r="A16" s="33" t="s">
        <v>14</v>
      </c>
      <c r="B16" s="33" t="str">
        <f>IF([1]Absolute!G4071="","-",[1]Absolute!G4071)</f>
        <v>-</v>
      </c>
      <c r="C16" s="33" t="s">
        <v>13</v>
      </c>
      <c r="D16" s="34" t="s">
        <v>12</v>
      </c>
      <c r="E16" s="38" t="s">
        <v>40</v>
      </c>
      <c r="F16" s="38" t="s">
        <v>41</v>
      </c>
      <c r="G16" s="33" t="s">
        <v>12</v>
      </c>
      <c r="H16" s="31" t="str">
        <f>IF([1]Absolute!I4071="","-",IF(#REF!="","-",[1]Absolute!I4071))</f>
        <v>-</v>
      </c>
      <c r="I16" s="31" t="str">
        <f>IF([1]Absolute!J4071="","-",IF(#REF!="","-",[1]Absolute!J4071))</f>
        <v>-</v>
      </c>
      <c r="J16" s="36">
        <f>[1]Absolute!K4071</f>
        <v>370</v>
      </c>
      <c r="K16" s="37">
        <f>[1]Absolute!L4071</f>
        <v>450.4</v>
      </c>
      <c r="L16" s="33" t="str">
        <f t="shared" si="0"/>
        <v>→</v>
      </c>
    </row>
    <row r="17" spans="4:11" x14ac:dyDescent="0.2">
      <c r="D17" s="22"/>
      <c r="E17" s="10"/>
      <c r="F17" s="10"/>
      <c r="G17" s="10"/>
      <c r="H17" s="24"/>
      <c r="I17" s="24"/>
      <c r="J17" s="23"/>
      <c r="K17" s="25"/>
    </row>
    <row r="18" spans="4:11" x14ac:dyDescent="0.2">
      <c r="D18" s="22"/>
      <c r="E18" s="10"/>
      <c r="F18" s="10"/>
      <c r="G18" s="10"/>
      <c r="H18" s="24"/>
      <c r="I18" s="24"/>
      <c r="J18" s="23"/>
      <c r="K18" s="25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>
    <tabColor indexed="11"/>
  </sheetPr>
  <dimension ref="A1:I18"/>
  <sheetViews>
    <sheetView topLeftCell="A130" workbookViewId="0">
      <selection activeCell="A19" sqref="A19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9.140625" style="2"/>
    <col min="4" max="4" width="13.5703125" style="3" customWidth="1"/>
    <col min="5" max="6" width="13.85546875" style="50" customWidth="1"/>
    <col min="7" max="7" width="21.42578125" style="3" customWidth="1"/>
    <col min="8" max="8" width="24.5703125" customWidth="1"/>
    <col min="9" max="9" width="19.85546875" style="3" customWidth="1"/>
  </cols>
  <sheetData>
    <row r="1" spans="1:9" x14ac:dyDescent="0.2">
      <c r="A1" s="1" t="s">
        <v>43</v>
      </c>
      <c r="B1" s="1"/>
      <c r="C1" s="20"/>
      <c r="D1" s="21"/>
      <c r="E1" s="27"/>
      <c r="F1" s="27"/>
      <c r="G1" s="21"/>
      <c r="H1" s="1"/>
      <c r="I1" s="21"/>
    </row>
    <row r="2" spans="1:9" x14ac:dyDescent="0.2">
      <c r="A2" s="4" t="s">
        <v>1</v>
      </c>
      <c r="B2" s="4" t="s">
        <v>44</v>
      </c>
      <c r="C2" s="5"/>
      <c r="D2" s="6" t="s">
        <v>3</v>
      </c>
      <c r="E2" s="28" t="s">
        <v>4</v>
      </c>
      <c r="F2" s="28" t="s">
        <v>5</v>
      </c>
      <c r="G2" s="6" t="s">
        <v>6</v>
      </c>
      <c r="H2" s="4" t="s">
        <v>9</v>
      </c>
      <c r="I2" s="6" t="s">
        <v>8</v>
      </c>
    </row>
    <row r="3" spans="1:9" x14ac:dyDescent="0.2">
      <c r="A3" s="7" t="s">
        <v>53</v>
      </c>
      <c r="B3" s="7"/>
      <c r="C3" s="8"/>
      <c r="D3" s="9"/>
      <c r="E3" s="29"/>
      <c r="F3" s="29"/>
      <c r="G3" s="9"/>
      <c r="H3" s="7"/>
      <c r="I3" s="9"/>
    </row>
    <row r="4" spans="1:9" x14ac:dyDescent="0.2">
      <c r="A4" s="33" t="str">
        <f>BZWBK!A4</f>
        <v>Michał Sobolewski</v>
      </c>
      <c r="B4" s="33" t="s">
        <v>46</v>
      </c>
      <c r="C4" s="12" t="s">
        <v>13</v>
      </c>
      <c r="D4" s="42" t="s">
        <v>12</v>
      </c>
      <c r="E4" s="22" t="s">
        <v>18</v>
      </c>
      <c r="F4" s="43" t="s">
        <v>19</v>
      </c>
      <c r="G4" s="13" t="s">
        <v>54</v>
      </c>
      <c r="H4" s="44">
        <f>BZWBK!J4</f>
        <v>366.5</v>
      </c>
      <c r="I4" s="45">
        <f>IF(B4="-","-",[1]Relative!J4055)</f>
        <v>0</v>
      </c>
    </row>
    <row r="5" spans="1:9" x14ac:dyDescent="0.2">
      <c r="A5" s="33" t="str">
        <f>BZWBK!A5</f>
        <v>Michał Sobolewski</v>
      </c>
      <c r="B5" s="33" t="str">
        <f>IF([1]Relative!H4056="","-",[1]Relative!H4056)</f>
        <v>-</v>
      </c>
      <c r="C5" s="12" t="s">
        <v>13</v>
      </c>
      <c r="D5" s="42" t="s">
        <v>12</v>
      </c>
      <c r="E5" s="26" t="s">
        <v>20</v>
      </c>
      <c r="F5" s="46" t="s">
        <v>21</v>
      </c>
      <c r="G5" s="13" t="s">
        <v>12</v>
      </c>
      <c r="H5" s="44">
        <f>BZWBK!J5</f>
        <v>358.9</v>
      </c>
      <c r="I5" s="45" t="str">
        <f>IF(B5="-","-",[1]Relative!J4056)</f>
        <v>-</v>
      </c>
    </row>
    <row r="6" spans="1:9" x14ac:dyDescent="0.2">
      <c r="A6" s="33" t="str">
        <f>BZWBK!A6</f>
        <v>Michał Sobolewski</v>
      </c>
      <c r="B6" s="33" t="str">
        <f>IF([1]Relative!H4057="","-",[1]Relative!H4057)</f>
        <v>Neutral</v>
      </c>
      <c r="C6" s="12" t="s">
        <v>15</v>
      </c>
      <c r="D6" s="42" t="s">
        <v>54</v>
      </c>
      <c r="E6" s="26" t="s">
        <v>12</v>
      </c>
      <c r="F6" s="46" t="s">
        <v>55</v>
      </c>
      <c r="G6" s="13" t="s">
        <v>26</v>
      </c>
      <c r="H6" s="44">
        <f>BZWBK!J6</f>
        <v>361.5</v>
      </c>
      <c r="I6" s="45">
        <f>IF(B6="-","-",[1]Relative!J4057)</f>
        <v>0.11316806554629033</v>
      </c>
    </row>
    <row r="7" spans="1:9" x14ac:dyDescent="0.2">
      <c r="A7" s="33" t="str">
        <f>BZWBK!A7</f>
        <v>Michał Sobolewski</v>
      </c>
      <c r="B7" s="33" t="str">
        <f>IF([1]Relative!H4058="","-",[1]Relative!H4058)</f>
        <v>-</v>
      </c>
      <c r="C7" s="12" t="s">
        <v>13</v>
      </c>
      <c r="D7" s="42" t="s">
        <v>12</v>
      </c>
      <c r="E7" s="26" t="s">
        <v>22</v>
      </c>
      <c r="F7" s="46" t="s">
        <v>23</v>
      </c>
      <c r="G7" s="13" t="s">
        <v>12</v>
      </c>
      <c r="H7" s="44">
        <f>BZWBK!J7</f>
        <v>364.5</v>
      </c>
      <c r="I7" s="45" t="str">
        <f>IF(B7="-","-",[1]Relative!J4058)</f>
        <v>-</v>
      </c>
    </row>
    <row r="8" spans="1:9" x14ac:dyDescent="0.2">
      <c r="A8" s="33" t="str">
        <f>BZWBK!A8</f>
        <v>Michał Sobolewski</v>
      </c>
      <c r="B8" s="33" t="str">
        <f>IF([1]Relative!H4059="","-",[1]Relative!H4059)</f>
        <v>-</v>
      </c>
      <c r="C8" s="12" t="s">
        <v>13</v>
      </c>
      <c r="D8" s="42" t="s">
        <v>12</v>
      </c>
      <c r="E8" s="26" t="s">
        <v>24</v>
      </c>
      <c r="F8" s="46" t="s">
        <v>25</v>
      </c>
      <c r="G8" s="13" t="s">
        <v>12</v>
      </c>
      <c r="H8" s="44">
        <f>BZWBK!J8</f>
        <v>366.9</v>
      </c>
      <c r="I8" s="45" t="str">
        <f>IF(B8="-","-",[1]Relative!J4059)</f>
        <v>-</v>
      </c>
    </row>
    <row r="9" spans="1:9" x14ac:dyDescent="0.2">
      <c r="A9" s="33" t="str">
        <f>BZWBK!A9</f>
        <v>Michał Sobolewski</v>
      </c>
      <c r="B9" s="33" t="str">
        <f>IF([1]Relative!H4060="","-",[1]Relative!H4060)</f>
        <v>Overweight</v>
      </c>
      <c r="C9" s="12" t="s">
        <v>16</v>
      </c>
      <c r="D9" s="42" t="s">
        <v>26</v>
      </c>
      <c r="E9" s="26" t="s">
        <v>12</v>
      </c>
      <c r="F9" s="46" t="s">
        <v>27</v>
      </c>
      <c r="G9" s="13" t="s">
        <v>45</v>
      </c>
      <c r="H9" s="44">
        <f>BZWBK!J9</f>
        <v>402.6</v>
      </c>
      <c r="I9" s="45">
        <f>IF(B9="-","-",[1]Relative!J4060)</f>
        <v>1.0860577762765056E-2</v>
      </c>
    </row>
    <row r="10" spans="1:9" x14ac:dyDescent="0.2">
      <c r="A10" s="33" t="str">
        <f>BZWBK!A10</f>
        <v>Michał Sobolewski</v>
      </c>
      <c r="B10" s="33" t="str">
        <f>IF([1]Relative!H4061="","-",[1]Relative!H4061)</f>
        <v>-</v>
      </c>
      <c r="C10" s="12" t="s">
        <v>13</v>
      </c>
      <c r="D10" s="42" t="s">
        <v>12</v>
      </c>
      <c r="E10" s="26" t="s">
        <v>28</v>
      </c>
      <c r="F10" s="46" t="s">
        <v>29</v>
      </c>
      <c r="G10" s="13" t="s">
        <v>12</v>
      </c>
      <c r="H10" s="44">
        <f>BZWBK!J10</f>
        <v>404.2</v>
      </c>
      <c r="I10" s="45" t="str">
        <f>IF(B10="-","-",[1]Relative!J4061)</f>
        <v>-</v>
      </c>
    </row>
    <row r="11" spans="1:9" x14ac:dyDescent="0.2">
      <c r="A11" s="33" t="str">
        <f>BZWBK!A11</f>
        <v>Michał Sobolewski</v>
      </c>
      <c r="B11" s="33" t="str">
        <f>IF([1]Relative!H4062="","-",[1]Relative!H4062)</f>
        <v>-</v>
      </c>
      <c r="C11" s="12" t="s">
        <v>13</v>
      </c>
      <c r="D11" s="42" t="s">
        <v>12</v>
      </c>
      <c r="E11" s="26" t="s">
        <v>32</v>
      </c>
      <c r="F11" s="46" t="s">
        <v>33</v>
      </c>
      <c r="G11" s="13" t="s">
        <v>12</v>
      </c>
      <c r="H11" s="44">
        <f>BZWBK!J11</f>
        <v>373.8</v>
      </c>
      <c r="I11" s="45" t="str">
        <f>IF(B11="-","-",[1]Relative!J4062)</f>
        <v>-</v>
      </c>
    </row>
    <row r="12" spans="1:9" x14ac:dyDescent="0.2">
      <c r="A12" s="33" t="str">
        <f>BZWBK!A12</f>
        <v>Michał Sobolewski</v>
      </c>
      <c r="B12" s="33" t="str">
        <f>IF([1]Relative!H4063="","-",[1]Relative!H4063)</f>
        <v>-</v>
      </c>
      <c r="C12" s="12" t="s">
        <v>13</v>
      </c>
      <c r="D12" s="42" t="s">
        <v>12</v>
      </c>
      <c r="E12" s="26" t="s">
        <v>34</v>
      </c>
      <c r="F12" s="46" t="s">
        <v>35</v>
      </c>
      <c r="G12" s="13" t="s">
        <v>12</v>
      </c>
      <c r="H12" s="44">
        <f>BZWBK!J12</f>
        <v>370.8</v>
      </c>
      <c r="I12" s="45" t="str">
        <f>IF(B12="-","-",[1]Relative!J4063)</f>
        <v>-</v>
      </c>
    </row>
    <row r="13" spans="1:9" x14ac:dyDescent="0.2">
      <c r="A13" s="33" t="str">
        <f>BZWBK!A13</f>
        <v>Michał Sobolewski</v>
      </c>
      <c r="B13" s="33" t="str">
        <f>IF([1]Relative!H4064="","-",[1]Relative!H4064)</f>
        <v>-</v>
      </c>
      <c r="C13" s="12" t="s">
        <v>13</v>
      </c>
      <c r="D13" s="42" t="s">
        <v>12</v>
      </c>
      <c r="E13" s="26" t="s">
        <v>57</v>
      </c>
      <c r="F13" s="46" t="s">
        <v>36</v>
      </c>
      <c r="G13" s="13" t="s">
        <v>12</v>
      </c>
      <c r="H13" s="44">
        <f>BZWBK!J13</f>
        <v>356.8</v>
      </c>
      <c r="I13" s="45" t="str">
        <f>IF(B13="-","-",[1]Relative!J4064)</f>
        <v>-</v>
      </c>
    </row>
    <row r="14" spans="1:9" x14ac:dyDescent="0.2">
      <c r="A14" s="33" t="str">
        <f>BZWBK!A14</f>
        <v>Michał Sobolewski</v>
      </c>
      <c r="B14" s="33" t="str">
        <f>IF([1]Relative!H4065="","-",[1]Relative!H4065)</f>
        <v>-</v>
      </c>
      <c r="C14" s="12" t="s">
        <v>13</v>
      </c>
      <c r="D14" s="42" t="s">
        <v>12</v>
      </c>
      <c r="E14" s="26" t="s">
        <v>36</v>
      </c>
      <c r="F14" s="46" t="s">
        <v>37</v>
      </c>
      <c r="G14" s="13" t="s">
        <v>12</v>
      </c>
      <c r="H14" s="44">
        <f>BZWBK!J14</f>
        <v>356.8</v>
      </c>
      <c r="I14" s="45" t="str">
        <f>IF(B14="-","-",[1]Relative!J4065)</f>
        <v>-</v>
      </c>
    </row>
    <row r="15" spans="1:9" x14ac:dyDescent="0.2">
      <c r="A15" s="33" t="str">
        <f>BZWBK!A15</f>
        <v>Michał Sobolewski</v>
      </c>
      <c r="B15" s="33" t="str">
        <f>IF([1]Relative!H4066="","-",[1]Relative!H4066)</f>
        <v>-</v>
      </c>
      <c r="C15" s="12" t="s">
        <v>13</v>
      </c>
      <c r="D15" s="42" t="s">
        <v>12</v>
      </c>
      <c r="E15" s="26" t="s">
        <v>17</v>
      </c>
      <c r="F15" s="46" t="s">
        <v>38</v>
      </c>
      <c r="G15" s="13" t="s">
        <v>12</v>
      </c>
      <c r="H15" s="44">
        <f>BZWBK!J15</f>
        <v>337.6</v>
      </c>
      <c r="I15" s="45" t="str">
        <f>IF(B15="-","-",[1]Relative!J4066)</f>
        <v>-</v>
      </c>
    </row>
    <row r="16" spans="1:9" x14ac:dyDescent="0.2">
      <c r="A16" s="33" t="str">
        <f>BZWBK!A16</f>
        <v>Michał Sobolewski</v>
      </c>
      <c r="B16" s="33" t="str">
        <f>IF([1]Relative!H4067="","-",[1]Relative!H4067)</f>
        <v>-</v>
      </c>
      <c r="C16" s="12" t="s">
        <v>13</v>
      </c>
      <c r="D16" s="42" t="s">
        <v>12</v>
      </c>
      <c r="E16" s="26" t="s">
        <v>40</v>
      </c>
      <c r="F16" s="46" t="s">
        <v>41</v>
      </c>
      <c r="G16" s="13" t="s">
        <v>12</v>
      </c>
      <c r="H16" s="44">
        <f>BZWBK!J16</f>
        <v>370</v>
      </c>
      <c r="I16" s="45" t="str">
        <f>IF(B16="-","-",[1]Relative!J4067)</f>
        <v>-</v>
      </c>
    </row>
    <row r="17" spans="1:9" x14ac:dyDescent="0.2">
      <c r="A17" s="33"/>
      <c r="B17" s="33"/>
      <c r="C17" s="12"/>
      <c r="D17" s="13"/>
      <c r="E17" s="43"/>
      <c r="F17" s="43"/>
      <c r="G17" s="13"/>
      <c r="H17" s="44"/>
      <c r="I17" s="45"/>
    </row>
    <row r="18" spans="1:9" x14ac:dyDescent="0.2">
      <c r="D18" s="47"/>
      <c r="E18" s="48"/>
      <c r="F18" s="48"/>
      <c r="G18" s="47"/>
      <c r="H18" s="23"/>
      <c r="I18" s="49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>
    <tabColor rgb="FF00FF00"/>
  </sheetPr>
  <dimension ref="A1:L14"/>
  <sheetViews>
    <sheetView topLeftCell="A76" workbookViewId="0">
      <selection activeCell="A15" sqref="A15:XFD57"/>
    </sheetView>
  </sheetViews>
  <sheetFormatPr defaultRowHeight="12.75" x14ac:dyDescent="0.2"/>
  <cols>
    <col min="1" max="1" width="16.5703125" customWidth="1"/>
    <col min="2" max="2" width="17.28515625" bestFit="1" customWidth="1"/>
    <col min="3" max="3" width="5.140625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</row>
    <row r="2" spans="1:12" x14ac:dyDescent="0.2">
      <c r="A2" s="4" t="s">
        <v>1</v>
      </c>
      <c r="B2" s="4" t="s">
        <v>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1"/>
    </row>
    <row r="3" spans="1:12" x14ac:dyDescent="0.2">
      <c r="A3" s="7" t="s">
        <v>59</v>
      </c>
      <c r="B3" s="7"/>
      <c r="C3" s="7"/>
      <c r="D3" s="7"/>
      <c r="E3" s="7"/>
      <c r="F3" s="7"/>
      <c r="G3" s="7"/>
      <c r="H3" s="7"/>
      <c r="I3" s="7"/>
      <c r="J3" s="7"/>
      <c r="K3" s="7"/>
      <c r="L3" s="52"/>
    </row>
    <row r="4" spans="1:12" s="39" customFormat="1" x14ac:dyDescent="0.2">
      <c r="A4" s="10" t="s">
        <v>14</v>
      </c>
      <c r="B4" s="54" t="s">
        <v>66</v>
      </c>
      <c r="C4" s="60" t="s">
        <v>13</v>
      </c>
      <c r="D4" s="55" t="s">
        <v>12</v>
      </c>
      <c r="E4" s="56" t="s">
        <v>18</v>
      </c>
      <c r="F4" s="56" t="s">
        <v>19</v>
      </c>
      <c r="G4" s="57" t="s">
        <v>24</v>
      </c>
      <c r="H4" s="53" t="str">
        <f>IF([1]Absolute!I4171="","-",IF($B5="","-",[1]Absolute!I4171))</f>
        <v>-</v>
      </c>
      <c r="I4" s="53" t="str">
        <f>IF([1]Absolute!J4171="","-",IF($B5="","-",[1]Absolute!J4171))</f>
        <v>-</v>
      </c>
      <c r="J4" s="59">
        <f>[1]Absolute!K4171</f>
        <v>1.69</v>
      </c>
      <c r="K4" s="59">
        <f>[1]Absolute!L4171</f>
        <v>2.1</v>
      </c>
      <c r="L4" s="60" t="s">
        <v>13</v>
      </c>
    </row>
    <row r="5" spans="1:12" s="39" customFormat="1" x14ac:dyDescent="0.2">
      <c r="A5" s="10" t="s">
        <v>14</v>
      </c>
      <c r="B5" s="54" t="str">
        <f>IF([1]Absolute!G4172="","-",[1]Absolute!G4172)</f>
        <v>-</v>
      </c>
      <c r="C5" s="60" t="s">
        <v>13</v>
      </c>
      <c r="D5" s="55" t="s">
        <v>12</v>
      </c>
      <c r="E5" s="19" t="s">
        <v>20</v>
      </c>
      <c r="F5" s="19" t="s">
        <v>21</v>
      </c>
      <c r="G5" s="57" t="s">
        <v>12</v>
      </c>
      <c r="H5" s="53" t="str">
        <f>IF([1]Absolute!I4172="","-",IF($B6="","-",[1]Absolute!I4172))</f>
        <v>-</v>
      </c>
      <c r="I5" s="53" t="str">
        <f>IF([1]Absolute!J4172="","-",IF($B6="","-",[1]Absolute!J4172))</f>
        <v>-</v>
      </c>
      <c r="J5" s="59">
        <f>[1]Absolute!K4172</f>
        <v>1.55</v>
      </c>
      <c r="K5" s="59">
        <f>[1]Absolute!L4172</f>
        <v>2.1</v>
      </c>
      <c r="L5" s="60" t="str">
        <f t="shared" ref="L5:L7" si="0">IF(K5&gt;K4,"↑",IF(K5=K4,"→","↓"))</f>
        <v>→</v>
      </c>
    </row>
    <row r="6" spans="1:12" s="39" customFormat="1" x14ac:dyDescent="0.2">
      <c r="A6" s="10" t="s">
        <v>14</v>
      </c>
      <c r="B6" s="54" t="str">
        <f>IF([1]Absolute!G4173="","-",[1]Absolute!G4173)</f>
        <v>-</v>
      </c>
      <c r="C6" s="60" t="s">
        <v>13</v>
      </c>
      <c r="D6" s="55" t="s">
        <v>12</v>
      </c>
      <c r="E6" s="19" t="s">
        <v>22</v>
      </c>
      <c r="F6" s="19" t="s">
        <v>23</v>
      </c>
      <c r="G6" s="57" t="s">
        <v>12</v>
      </c>
      <c r="H6" s="53" t="str">
        <f>IF([1]Absolute!I4173="","-",IF($B7="","-",[1]Absolute!I4173))</f>
        <v>-</v>
      </c>
      <c r="I6" s="53" t="str">
        <f>IF([1]Absolute!J4173="","-",IF($B7="","-",[1]Absolute!J4173))</f>
        <v>-</v>
      </c>
      <c r="J6" s="59">
        <f>[1]Absolute!K4173</f>
        <v>1.53</v>
      </c>
      <c r="K6" s="59">
        <f>[1]Absolute!L4173</f>
        <v>2.1</v>
      </c>
      <c r="L6" s="60" t="str">
        <f t="shared" si="0"/>
        <v>→</v>
      </c>
    </row>
    <row r="7" spans="1:12" s="39" customFormat="1" x14ac:dyDescent="0.2">
      <c r="A7" s="10" t="s">
        <v>14</v>
      </c>
      <c r="B7" s="54" t="str">
        <f>IF([1]Absolute!G4174="","-",[1]Absolute!G4174)</f>
        <v>Buy</v>
      </c>
      <c r="C7" s="60" t="s">
        <v>16</v>
      </c>
      <c r="D7" s="55" t="s">
        <v>24</v>
      </c>
      <c r="E7" s="19" t="s">
        <v>12</v>
      </c>
      <c r="F7" s="19" t="s">
        <v>25</v>
      </c>
      <c r="G7" s="57" t="s">
        <v>60</v>
      </c>
      <c r="H7" s="53">
        <f>IF([1]Absolute!I4174="","-",IF($B8="","-",[1]Absolute!I4174))</f>
        <v>-0.44805194805194803</v>
      </c>
      <c r="I7" s="53">
        <f>IF([1]Absolute!J4174="","-",IF($B8="","-",[1]Absolute!J4174))</f>
        <v>-0.42211333207247204</v>
      </c>
      <c r="J7" s="59">
        <f>[1]Absolute!K4174</f>
        <v>1.54</v>
      </c>
      <c r="K7" s="59">
        <f>[1]Absolute!L4174</f>
        <v>2.17</v>
      </c>
      <c r="L7" s="60" t="str">
        <f t="shared" si="0"/>
        <v>↑</v>
      </c>
    </row>
    <row r="8" spans="1:12" s="39" customFormat="1" x14ac:dyDescent="0.2">
      <c r="A8" s="10" t="s">
        <v>14</v>
      </c>
      <c r="B8" s="54" t="str">
        <f>IF([1]Absolute!G4175="","-",[1]Absolute!G4175)</f>
        <v>-</v>
      </c>
      <c r="C8" s="60" t="s">
        <v>13</v>
      </c>
      <c r="D8" s="55" t="s">
        <v>12</v>
      </c>
      <c r="E8" s="19" t="s">
        <v>26</v>
      </c>
      <c r="F8" s="19" t="s">
        <v>27</v>
      </c>
      <c r="G8" s="57" t="s">
        <v>12</v>
      </c>
      <c r="H8" s="53" t="str">
        <f>IF([1]Absolute!I4175="","-",IF(#REF!="","-",[1]Absolute!I4175))</f>
        <v>-</v>
      </c>
      <c r="I8" s="53" t="str">
        <f>IF([1]Absolute!J4175="","-",IF(#REF!="","-",[1]Absolute!J4175))</f>
        <v>-</v>
      </c>
      <c r="J8" s="59">
        <f>[1]Absolute!K4175</f>
        <v>1.46</v>
      </c>
      <c r="K8" s="59">
        <f>[1]Absolute!L4175</f>
        <v>2.17</v>
      </c>
      <c r="L8" s="60" t="str">
        <f>IF(K8&gt;K7,"↑",IF(K8=K7,"→","↓"))</f>
        <v>→</v>
      </c>
    </row>
    <row r="9" spans="1:12" s="39" customFormat="1" x14ac:dyDescent="0.2">
      <c r="A9" s="10" t="s">
        <v>14</v>
      </c>
      <c r="B9" s="54" t="str">
        <f>IF([1]Absolute!G4176="","-",[1]Absolute!G4176)</f>
        <v>-</v>
      </c>
      <c r="C9" s="60" t="s">
        <v>13</v>
      </c>
      <c r="D9" s="55" t="s">
        <v>12</v>
      </c>
      <c r="E9" s="19" t="s">
        <v>28</v>
      </c>
      <c r="F9" s="19" t="s">
        <v>29</v>
      </c>
      <c r="G9" s="57" t="s">
        <v>12</v>
      </c>
      <c r="H9" s="53" t="str">
        <f>IF([1]Absolute!I4176="","-",IF(#REF!="","-",[1]Absolute!I4176))</f>
        <v>-</v>
      </c>
      <c r="I9" s="53" t="str">
        <f>IF([1]Absolute!J4176="","-",IF(#REF!="","-",[1]Absolute!J4176))</f>
        <v>-</v>
      </c>
      <c r="J9" s="59">
        <f>[1]Absolute!K4176</f>
        <v>1.36</v>
      </c>
      <c r="K9" s="59">
        <f>[1]Absolute!L4176</f>
        <v>2.17</v>
      </c>
      <c r="L9" s="60" t="str">
        <f>IF(K9&gt;K8,"↑",IF(K9=K8,"→","↓"))</f>
        <v>→</v>
      </c>
    </row>
    <row r="10" spans="1:12" s="39" customFormat="1" x14ac:dyDescent="0.2">
      <c r="A10" s="10" t="s">
        <v>14</v>
      </c>
      <c r="B10" s="54" t="str">
        <f>IF([1]Absolute!G4177="","-",[1]Absolute!G4177)</f>
        <v>-</v>
      </c>
      <c r="C10" s="60" t="s">
        <v>13</v>
      </c>
      <c r="D10" s="55" t="s">
        <v>12</v>
      </c>
      <c r="E10" s="19" t="s">
        <v>32</v>
      </c>
      <c r="F10" s="19" t="s">
        <v>33</v>
      </c>
      <c r="G10" s="57" t="s">
        <v>12</v>
      </c>
      <c r="H10" s="53" t="str">
        <f>IF([1]Absolute!I4177="","-",IF(#REF!="","-",[1]Absolute!I4177))</f>
        <v>-</v>
      </c>
      <c r="I10" s="53" t="str">
        <f>IF([1]Absolute!J4177="","-",IF(#REF!="","-",[1]Absolute!J4177))</f>
        <v>-</v>
      </c>
      <c r="J10" s="59">
        <f>[1]Absolute!K4177</f>
        <v>1.1499999999999999</v>
      </c>
      <c r="K10" s="59">
        <f>[1]Absolute!L4177</f>
        <v>2.17</v>
      </c>
      <c r="L10" s="60" t="str">
        <f>IF(K10&gt;K9,"↑",IF(K10=K9,"→","↓"))</f>
        <v>→</v>
      </c>
    </row>
    <row r="11" spans="1:12" s="39" customFormat="1" x14ac:dyDescent="0.2">
      <c r="A11" s="10" t="s">
        <v>14</v>
      </c>
      <c r="B11" s="54" t="str">
        <f>IF([1]Absolute!G4178="","-",[1]Absolute!G4178)</f>
        <v>-</v>
      </c>
      <c r="C11" s="60" t="s">
        <v>13</v>
      </c>
      <c r="D11" s="55" t="s">
        <v>12</v>
      </c>
      <c r="E11" s="19" t="s">
        <v>34</v>
      </c>
      <c r="F11" s="19" t="s">
        <v>35</v>
      </c>
      <c r="G11" s="57" t="s">
        <v>12</v>
      </c>
      <c r="H11" s="53" t="str">
        <f>IF([1]Absolute!I4178="","-",IF(#REF!="","-",[1]Absolute!I4178))</f>
        <v>-</v>
      </c>
      <c r="I11" s="53" t="str">
        <f>IF([1]Absolute!J4178="","-",IF(#REF!="","-",[1]Absolute!J4178))</f>
        <v>-</v>
      </c>
      <c r="J11" s="59">
        <f>[1]Absolute!K4178</f>
        <v>1.08</v>
      </c>
      <c r="K11" s="59">
        <f>[1]Absolute!L4178</f>
        <v>2.17</v>
      </c>
      <c r="L11" s="60" t="str">
        <f>IF(K11&gt;K10,"↑",IF(K11=K10,"→","↓"))</f>
        <v>→</v>
      </c>
    </row>
    <row r="12" spans="1:12" s="39" customFormat="1" x14ac:dyDescent="0.2">
      <c r="A12" s="10" t="s">
        <v>14</v>
      </c>
      <c r="B12" s="54" t="str">
        <f>IF([1]Absolute!G4179="","-",[1]Absolute!G4179)</f>
        <v>Suspended</v>
      </c>
      <c r="C12" s="60" t="s">
        <v>12</v>
      </c>
      <c r="D12" s="55" t="s">
        <v>60</v>
      </c>
      <c r="E12" s="19" t="s">
        <v>12</v>
      </c>
      <c r="F12" s="19" t="s">
        <v>61</v>
      </c>
      <c r="G12" s="57" t="s">
        <v>12</v>
      </c>
      <c r="H12" s="53" t="e">
        <f>IF([1]Absolute!I4179="","-",IF(#REF!="","-",[1]Absolute!I4179))</f>
        <v>#REF!</v>
      </c>
      <c r="I12" s="53" t="e">
        <f>IF([1]Absolute!J4179="","-",IF(#REF!="","-",[1]Absolute!J4179))</f>
        <v>#REF!</v>
      </c>
      <c r="J12" s="59">
        <f>[1]Absolute!K4179</f>
        <v>0.85</v>
      </c>
      <c r="K12" s="61" t="s">
        <v>12</v>
      </c>
      <c r="L12" s="60" t="s">
        <v>12</v>
      </c>
    </row>
    <row r="13" spans="1:12" s="39" customFormat="1" x14ac:dyDescent="0.2">
      <c r="D13" s="62"/>
      <c r="E13" s="62"/>
      <c r="F13" s="62"/>
      <c r="H13" s="63"/>
      <c r="I13" s="63"/>
      <c r="J13" s="64"/>
      <c r="K13" s="64"/>
    </row>
    <row r="14" spans="1:12" s="39" customFormat="1" x14ac:dyDescent="0.2">
      <c r="D14" s="62"/>
      <c r="E14" s="62"/>
      <c r="F14" s="62"/>
      <c r="H14" s="63"/>
      <c r="I14" s="63"/>
      <c r="J14" s="64"/>
      <c r="K14" s="6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>
    <tabColor rgb="FF00FF00"/>
  </sheetPr>
  <dimension ref="A1:J14"/>
  <sheetViews>
    <sheetView topLeftCell="A70" workbookViewId="0">
      <selection activeCell="A15" sqref="A15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4.5703125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10" x14ac:dyDescent="0.2">
      <c r="A1" s="65" t="s">
        <v>43</v>
      </c>
      <c r="B1" s="65"/>
      <c r="E1" s="50"/>
      <c r="F1" s="50"/>
    </row>
    <row r="2" spans="1:10" x14ac:dyDescent="0.2">
      <c r="A2" s="4" t="s">
        <v>1</v>
      </c>
      <c r="B2" s="4" t="s">
        <v>44</v>
      </c>
      <c r="C2" s="4"/>
      <c r="D2" s="4" t="s">
        <v>3</v>
      </c>
      <c r="E2" s="6" t="s">
        <v>4</v>
      </c>
      <c r="F2" s="6" t="s">
        <v>5</v>
      </c>
      <c r="G2" s="4" t="s">
        <v>6</v>
      </c>
      <c r="H2" s="4" t="s">
        <v>9</v>
      </c>
      <c r="I2" s="4" t="s">
        <v>8</v>
      </c>
      <c r="J2" s="66"/>
    </row>
    <row r="3" spans="1:10" x14ac:dyDescent="0.2">
      <c r="A3" s="7" t="s">
        <v>59</v>
      </c>
      <c r="B3" s="7"/>
      <c r="C3" s="7"/>
      <c r="D3" s="7"/>
      <c r="E3" s="9"/>
      <c r="F3" s="9"/>
      <c r="G3" s="7"/>
      <c r="H3" s="7"/>
      <c r="I3" s="7"/>
    </row>
    <row r="4" spans="1:10" x14ac:dyDescent="0.2">
      <c r="A4" t="str">
        <f>Getin!A4</f>
        <v>Michał Sobolewski</v>
      </c>
      <c r="B4" s="54" t="s">
        <v>110</v>
      </c>
      <c r="C4" s="60" t="s">
        <v>13</v>
      </c>
      <c r="D4" s="67" t="s">
        <v>12</v>
      </c>
      <c r="E4" s="56" t="s">
        <v>18</v>
      </c>
      <c r="F4" s="56" t="s">
        <v>19</v>
      </c>
      <c r="G4" s="56" t="s">
        <v>60</v>
      </c>
      <c r="H4" s="59">
        <f>Getin!J4</f>
        <v>1.69</v>
      </c>
      <c r="I4" s="58">
        <f>IF(B4="-","-",[1]Relative!J4167)</f>
        <v>0</v>
      </c>
    </row>
    <row r="5" spans="1:10" x14ac:dyDescent="0.2">
      <c r="A5" t="str">
        <f>Getin!A5</f>
        <v>Michał Sobolewski</v>
      </c>
      <c r="B5" s="54" t="str">
        <f>IF([1]Relative!H4168="","-",[1]Relative!H4168)</f>
        <v>-</v>
      </c>
      <c r="C5" s="60" t="s">
        <v>13</v>
      </c>
      <c r="D5" s="67" t="s">
        <v>12</v>
      </c>
      <c r="E5" s="19" t="s">
        <v>20</v>
      </c>
      <c r="F5" s="19" t="s">
        <v>21</v>
      </c>
      <c r="G5" s="56" t="s">
        <v>12</v>
      </c>
      <c r="H5" s="59">
        <f>Getin!J5</f>
        <v>1.55</v>
      </c>
      <c r="I5" s="58" t="str">
        <f>IF(B5="-","-",[1]Relative!J4168)</f>
        <v>-</v>
      </c>
    </row>
    <row r="6" spans="1:10" x14ac:dyDescent="0.2">
      <c r="A6" t="str">
        <f>Getin!A6</f>
        <v>Michał Sobolewski</v>
      </c>
      <c r="B6" s="54" t="str">
        <f>IF([1]Relative!H4169="","-",[1]Relative!H4169)</f>
        <v>-</v>
      </c>
      <c r="C6" s="60" t="s">
        <v>13</v>
      </c>
      <c r="D6" s="67" t="s">
        <v>12</v>
      </c>
      <c r="E6" s="19" t="s">
        <v>22</v>
      </c>
      <c r="F6" s="19" t="s">
        <v>23</v>
      </c>
      <c r="G6" s="56" t="s">
        <v>12</v>
      </c>
      <c r="H6" s="59">
        <f>Getin!J6</f>
        <v>1.53</v>
      </c>
      <c r="I6" s="58" t="str">
        <f>IF(B6="-","-",[1]Relative!J4169)</f>
        <v>-</v>
      </c>
    </row>
    <row r="7" spans="1:10" x14ac:dyDescent="0.2">
      <c r="A7" t="str">
        <f>Getin!A7</f>
        <v>Michał Sobolewski</v>
      </c>
      <c r="B7" s="54" t="str">
        <f>IF([1]Relative!H4170="","-",[1]Relative!H4170)</f>
        <v>-</v>
      </c>
      <c r="C7" s="60" t="s">
        <v>13</v>
      </c>
      <c r="D7" s="67" t="s">
        <v>12</v>
      </c>
      <c r="E7" s="19" t="s">
        <v>24</v>
      </c>
      <c r="F7" s="19" t="s">
        <v>25</v>
      </c>
      <c r="G7" s="56" t="s">
        <v>12</v>
      </c>
      <c r="H7" s="59">
        <f>Getin!J7</f>
        <v>1.54</v>
      </c>
      <c r="I7" s="58" t="str">
        <f>IF(B7="-","-",[1]Relative!J4170)</f>
        <v>-</v>
      </c>
    </row>
    <row r="8" spans="1:10" x14ac:dyDescent="0.2">
      <c r="A8" t="str">
        <f>Getin!A8</f>
        <v>Michał Sobolewski</v>
      </c>
      <c r="B8" s="54" t="str">
        <f>IF([1]Relative!H4171="","-",[1]Relative!H4171)</f>
        <v>-</v>
      </c>
      <c r="C8" s="60" t="s">
        <v>13</v>
      </c>
      <c r="D8" s="67" t="s">
        <v>12</v>
      </c>
      <c r="E8" s="19" t="s">
        <v>26</v>
      </c>
      <c r="F8" s="19" t="s">
        <v>27</v>
      </c>
      <c r="G8" s="56" t="s">
        <v>12</v>
      </c>
      <c r="H8" s="59">
        <f>Getin!J8</f>
        <v>1.46</v>
      </c>
      <c r="I8" s="58" t="str">
        <f>IF(B8="-","-",[1]Relative!J4171)</f>
        <v>-</v>
      </c>
    </row>
    <row r="9" spans="1:10" x14ac:dyDescent="0.2">
      <c r="A9" t="str">
        <f>Getin!A9</f>
        <v>Michał Sobolewski</v>
      </c>
      <c r="B9" s="54" t="str">
        <f>IF([1]Relative!H4172="","-",[1]Relative!H4172)</f>
        <v>-</v>
      </c>
      <c r="C9" s="60" t="s">
        <v>13</v>
      </c>
      <c r="D9" s="67" t="s">
        <v>12</v>
      </c>
      <c r="E9" s="19" t="s">
        <v>28</v>
      </c>
      <c r="F9" s="19" t="s">
        <v>29</v>
      </c>
      <c r="G9" s="56" t="s">
        <v>12</v>
      </c>
      <c r="H9" s="59">
        <f>Getin!J9</f>
        <v>1.36</v>
      </c>
      <c r="I9" s="58" t="str">
        <f>IF(B9="-","-",[1]Relative!J4172)</f>
        <v>-</v>
      </c>
    </row>
    <row r="10" spans="1:10" x14ac:dyDescent="0.2">
      <c r="A10" t="str">
        <f>Getin!A10</f>
        <v>Michał Sobolewski</v>
      </c>
      <c r="B10" s="54" t="str">
        <f>IF([1]Relative!H4173="","-",[1]Relative!H4173)</f>
        <v>-</v>
      </c>
      <c r="C10" s="60" t="s">
        <v>13</v>
      </c>
      <c r="D10" s="67" t="s">
        <v>12</v>
      </c>
      <c r="E10" s="19" t="s">
        <v>32</v>
      </c>
      <c r="F10" s="19" t="s">
        <v>33</v>
      </c>
      <c r="G10" s="56" t="s">
        <v>12</v>
      </c>
      <c r="H10" s="59">
        <f>Getin!J10</f>
        <v>1.1499999999999999</v>
      </c>
      <c r="I10" s="58" t="str">
        <f>IF(B10="-","-",[1]Relative!J4173)</f>
        <v>-</v>
      </c>
    </row>
    <row r="11" spans="1:10" x14ac:dyDescent="0.2">
      <c r="A11" t="str">
        <f>Getin!A11</f>
        <v>Michał Sobolewski</v>
      </c>
      <c r="B11" s="54" t="str">
        <f>IF([1]Relative!H4174="","-",[1]Relative!H4174)</f>
        <v>-</v>
      </c>
      <c r="C11" s="60" t="s">
        <v>13</v>
      </c>
      <c r="D11" s="67" t="s">
        <v>12</v>
      </c>
      <c r="E11" s="19" t="s">
        <v>34</v>
      </c>
      <c r="F11" s="19" t="s">
        <v>35</v>
      </c>
      <c r="G11" s="56" t="s">
        <v>12</v>
      </c>
      <c r="H11" s="59">
        <f>Getin!J11</f>
        <v>1.08</v>
      </c>
      <c r="I11" s="58" t="str">
        <f>IF(B11="-","-",[1]Relative!J4174)</f>
        <v>-</v>
      </c>
    </row>
    <row r="12" spans="1:10" x14ac:dyDescent="0.2">
      <c r="A12" t="str">
        <f>Getin!A12</f>
        <v>Michał Sobolewski</v>
      </c>
      <c r="B12" s="54" t="str">
        <f>IF([1]Relative!H4175="","-",[1]Relative!H4175)</f>
        <v>Suspended</v>
      </c>
      <c r="C12" s="60" t="s">
        <v>12</v>
      </c>
      <c r="D12" s="67" t="s">
        <v>60</v>
      </c>
      <c r="E12" s="19" t="s">
        <v>12</v>
      </c>
      <c r="F12" s="19" t="s">
        <v>61</v>
      </c>
      <c r="G12" s="56" t="s">
        <v>12</v>
      </c>
      <c r="H12" s="59">
        <f>Getin!J12</f>
        <v>0.85</v>
      </c>
      <c r="I12" s="58" t="str">
        <f>IF(B12="-","-",[1]Relative!J4175)</f>
        <v>-</v>
      </c>
    </row>
    <row r="13" spans="1:10" x14ac:dyDescent="0.2">
      <c r="C13" s="10"/>
      <c r="D13" s="10"/>
      <c r="E13" s="10"/>
      <c r="F13" s="10"/>
      <c r="G13" s="10"/>
      <c r="H13" s="23"/>
      <c r="I13" s="24"/>
    </row>
    <row r="14" spans="1:10" x14ac:dyDescent="0.2">
      <c r="C14" s="10"/>
      <c r="D14" s="10"/>
      <c r="E14" s="10"/>
      <c r="F14" s="10"/>
      <c r="G14" s="10"/>
      <c r="H14" s="23"/>
      <c r="I14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>
    <tabColor rgb="FF00FF00"/>
  </sheetPr>
  <dimension ref="A1:L17"/>
  <sheetViews>
    <sheetView topLeftCell="A41" workbookViewId="0">
      <selection activeCell="A18" sqref="A18:XFD57"/>
    </sheetView>
  </sheetViews>
  <sheetFormatPr defaultRowHeight="12.75" x14ac:dyDescent="0.2"/>
  <cols>
    <col min="1" max="1" width="16.42578125" customWidth="1"/>
    <col min="2" max="2" width="18.85546875" customWidth="1"/>
    <col min="4" max="4" width="12.7109375" customWidth="1"/>
    <col min="5" max="6" width="16.7109375" customWidth="1"/>
    <col min="7" max="7" width="22.7109375" customWidth="1"/>
    <col min="8" max="8" width="15.85546875" customWidth="1"/>
    <col min="9" max="9" width="22.28515625" customWidth="1"/>
    <col min="10" max="10" width="23.5703125" customWidth="1"/>
    <col min="11" max="11" width="11.7109375" customWidth="1"/>
  </cols>
  <sheetData>
    <row r="1" spans="1:12" x14ac:dyDescent="0.2">
      <c r="A1" s="1" t="s">
        <v>0</v>
      </c>
      <c r="B1" s="1"/>
      <c r="D1" s="3"/>
      <c r="E1" s="3"/>
      <c r="F1" s="3"/>
      <c r="G1" s="3"/>
      <c r="H1" s="3"/>
      <c r="I1" s="3"/>
      <c r="L1" s="2"/>
    </row>
    <row r="2" spans="1:12" x14ac:dyDescent="0.2">
      <c r="A2" s="4" t="s">
        <v>1</v>
      </c>
      <c r="B2" s="4" t="s">
        <v>2</v>
      </c>
      <c r="C2" s="4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4" t="s">
        <v>10</v>
      </c>
      <c r="L2" s="5"/>
    </row>
    <row r="3" spans="1:12" x14ac:dyDescent="0.2">
      <c r="A3" s="7" t="s">
        <v>62</v>
      </c>
      <c r="B3" s="7"/>
      <c r="C3" s="7"/>
      <c r="D3" s="9"/>
      <c r="E3" s="9"/>
      <c r="F3" s="9"/>
      <c r="G3" s="9"/>
      <c r="H3" s="9"/>
      <c r="I3" s="9"/>
      <c r="J3" s="7"/>
      <c r="K3" s="7"/>
      <c r="L3" s="8"/>
    </row>
    <row r="4" spans="1:12" x14ac:dyDescent="0.2">
      <c r="A4" s="10" t="s">
        <v>14</v>
      </c>
      <c r="B4" s="60" t="s">
        <v>111</v>
      </c>
      <c r="C4" s="60" t="s">
        <v>13</v>
      </c>
      <c r="D4" s="67" t="s">
        <v>12</v>
      </c>
      <c r="E4" s="67" t="s">
        <v>18</v>
      </c>
      <c r="F4" s="67" t="s">
        <v>19</v>
      </c>
      <c r="G4" s="60" t="s">
        <v>20</v>
      </c>
      <c r="H4" s="30" t="str">
        <f>IF([1]Absolute!I4245="","-",IF($B5="","-",[1]Absolute!I4245))</f>
        <v>-</v>
      </c>
      <c r="I4" s="30" t="str">
        <f>IF([1]Absolute!J4245="","-",IF($B5="","-",[1]Absolute!J4245))</f>
        <v>-</v>
      </c>
      <c r="J4" s="69">
        <f>+[1]Absolute!K4245</f>
        <v>1.29</v>
      </c>
      <c r="K4" s="69">
        <f>+[1]Absolute!L4245</f>
        <v>1.37</v>
      </c>
      <c r="L4" s="60" t="s">
        <v>13</v>
      </c>
    </row>
    <row r="5" spans="1:12" x14ac:dyDescent="0.2">
      <c r="A5" s="10" t="s">
        <v>14</v>
      </c>
      <c r="B5" s="60" t="str">
        <f>IF([1]Absolute!G4246="","-",[1]Absolute!G4246)</f>
        <v>Sell</v>
      </c>
      <c r="C5" s="60" t="s">
        <v>13</v>
      </c>
      <c r="D5" s="67" t="s">
        <v>20</v>
      </c>
      <c r="E5" s="70" t="s">
        <v>12</v>
      </c>
      <c r="F5" s="70" t="s">
        <v>21</v>
      </c>
      <c r="G5" s="60" t="s">
        <v>24</v>
      </c>
      <c r="H5" s="30">
        <f>IF([1]Absolute!I4246="","-",IF($B6="","-",[1]Absolute!I4246))</f>
        <v>-3.8461538461538547E-2</v>
      </c>
      <c r="I5" s="30">
        <f>IF([1]Absolute!J4246="","-",IF($B6="","-",[1]Absolute!J4246))</f>
        <v>6.0262708979099688E-3</v>
      </c>
      <c r="J5" s="69">
        <f>+[1]Absolute!K4246</f>
        <v>1.56</v>
      </c>
      <c r="K5" s="69">
        <f>+[1]Absolute!L4246</f>
        <v>1.37</v>
      </c>
      <c r="L5" s="60" t="str">
        <f t="shared" ref="L5:L6" si="0">IF(K5&gt;K4,"↑",IF(K5=K4,"→","↓"))</f>
        <v>→</v>
      </c>
    </row>
    <row r="6" spans="1:12" x14ac:dyDescent="0.2">
      <c r="A6" s="10" t="s">
        <v>14</v>
      </c>
      <c r="B6" s="60" t="str">
        <f>IF([1]Absolute!G4247="","-",[1]Absolute!G4247)</f>
        <v>-</v>
      </c>
      <c r="C6" s="60" t="s">
        <v>13</v>
      </c>
      <c r="D6" s="67" t="s">
        <v>12</v>
      </c>
      <c r="E6" s="70" t="s">
        <v>22</v>
      </c>
      <c r="F6" s="70" t="s">
        <v>23</v>
      </c>
      <c r="G6" s="60" t="s">
        <v>12</v>
      </c>
      <c r="H6" s="30" t="str">
        <f>IF([1]Absolute!I4247="","-",IF($B7="","-",[1]Absolute!I4247))</f>
        <v>-</v>
      </c>
      <c r="I6" s="30" t="str">
        <f>IF([1]Absolute!J4247="","-",IF($B7="","-",[1]Absolute!J4247))</f>
        <v>-</v>
      </c>
      <c r="J6" s="69">
        <f>+[1]Absolute!K4247</f>
        <v>1.53</v>
      </c>
      <c r="K6" s="69">
        <f>+[1]Absolute!L4247</f>
        <v>1.37</v>
      </c>
      <c r="L6" s="60" t="str">
        <f t="shared" si="0"/>
        <v>→</v>
      </c>
    </row>
    <row r="7" spans="1:12" x14ac:dyDescent="0.2">
      <c r="A7" s="10" t="s">
        <v>14</v>
      </c>
      <c r="B7" s="60" t="str">
        <f>IF([1]Absolute!G4248="","-",[1]Absolute!G4248)</f>
        <v>Buy</v>
      </c>
      <c r="C7" s="60" t="s">
        <v>16</v>
      </c>
      <c r="D7" s="67" t="s">
        <v>24</v>
      </c>
      <c r="E7" s="70" t="s">
        <v>12</v>
      </c>
      <c r="F7" s="70" t="s">
        <v>25</v>
      </c>
      <c r="G7" s="60" t="s">
        <v>63</v>
      </c>
      <c r="H7" s="30">
        <f>IF([1]Absolute!I4248="","-",IF($B8="","-",[1]Absolute!I4248))</f>
        <v>-8.0000000000000071E-2</v>
      </c>
      <c r="I7" s="30">
        <f>IF([1]Absolute!J4248="","-",IF($B8="","-",[1]Absolute!J4248))</f>
        <v>-4.0538353277633665E-2</v>
      </c>
      <c r="J7" s="69">
        <f>+[1]Absolute!K4248</f>
        <v>1.5</v>
      </c>
      <c r="K7" s="69">
        <f>+[1]Absolute!L4248</f>
        <v>1.71</v>
      </c>
      <c r="L7" s="60" t="str">
        <f t="shared" ref="L7:L15" si="1">IF(K7&gt;K6,"↑",IF(K7=K6,"→","↓"))</f>
        <v>↑</v>
      </c>
    </row>
    <row r="8" spans="1:12" x14ac:dyDescent="0.2">
      <c r="A8" s="10" t="s">
        <v>14</v>
      </c>
      <c r="B8" s="60" t="str">
        <f>IF([1]Absolute!G4249="","-",[1]Absolute!G4249)</f>
        <v>-</v>
      </c>
      <c r="C8" s="60" t="s">
        <v>13</v>
      </c>
      <c r="D8" s="67" t="s">
        <v>12</v>
      </c>
      <c r="E8" s="70" t="s">
        <v>26</v>
      </c>
      <c r="F8" s="70" t="s">
        <v>27</v>
      </c>
      <c r="G8" s="60" t="s">
        <v>12</v>
      </c>
      <c r="H8" s="30" t="str">
        <f>IF([1]Absolute!I4249="","-",IF($B16="","-",[1]Absolute!I4249))</f>
        <v>-</v>
      </c>
      <c r="I8" s="30" t="str">
        <f>IF([1]Absolute!J4249="","-",IF($B16="","-",[1]Absolute!J4249))</f>
        <v>-</v>
      </c>
      <c r="J8" s="69">
        <f>+[1]Absolute!K4249</f>
        <v>1.73</v>
      </c>
      <c r="K8" s="69">
        <f>+[1]Absolute!L4249</f>
        <v>1.71</v>
      </c>
      <c r="L8" s="60" t="str">
        <f t="shared" si="1"/>
        <v>→</v>
      </c>
    </row>
    <row r="9" spans="1:12" x14ac:dyDescent="0.2">
      <c r="A9" s="10" t="s">
        <v>14</v>
      </c>
      <c r="B9" s="60" t="str">
        <f>IF([1]Absolute!G4250="","-",[1]Absolute!G4250)</f>
        <v>-</v>
      </c>
      <c r="C9" s="60" t="s">
        <v>13</v>
      </c>
      <c r="D9" s="67" t="s">
        <v>12</v>
      </c>
      <c r="E9" s="70" t="s">
        <v>28</v>
      </c>
      <c r="F9" s="70" t="s">
        <v>29</v>
      </c>
      <c r="G9" s="60" t="s">
        <v>12</v>
      </c>
      <c r="H9" s="30" t="str">
        <f>IF([1]Absolute!I4250="","-",IF($B17="","-",[1]Absolute!I4250))</f>
        <v>-</v>
      </c>
      <c r="I9" s="30" t="str">
        <f>IF([1]Absolute!J4250="","-",IF($B17="","-",[1]Absolute!J4250))</f>
        <v>-</v>
      </c>
      <c r="J9" s="69">
        <f>+[1]Absolute!K4250</f>
        <v>1.59</v>
      </c>
      <c r="K9" s="69">
        <f>+[1]Absolute!L4250</f>
        <v>1.71</v>
      </c>
      <c r="L9" s="60" t="str">
        <f t="shared" si="1"/>
        <v>→</v>
      </c>
    </row>
    <row r="10" spans="1:12" x14ac:dyDescent="0.2">
      <c r="A10" s="10" t="s">
        <v>14</v>
      </c>
      <c r="B10" s="60" t="str">
        <f>IF([1]Absolute!G4251="","-",[1]Absolute!G4251)</f>
        <v>-</v>
      </c>
      <c r="C10" s="60" t="s">
        <v>13</v>
      </c>
      <c r="D10" s="67" t="s">
        <v>12</v>
      </c>
      <c r="E10" s="70" t="s">
        <v>32</v>
      </c>
      <c r="F10" s="70" t="s">
        <v>33</v>
      </c>
      <c r="G10" s="60" t="s">
        <v>12</v>
      </c>
      <c r="H10" s="30" t="str">
        <f>IF([1]Absolute!I4251="","-",IF(#REF!="","-",[1]Absolute!I4251))</f>
        <v>-</v>
      </c>
      <c r="I10" s="30" t="str">
        <f>IF([1]Absolute!J4251="","-",IF(#REF!="","-",[1]Absolute!J4251))</f>
        <v>-</v>
      </c>
      <c r="J10" s="69">
        <f>+[1]Absolute!K4251</f>
        <v>1.41</v>
      </c>
      <c r="K10" s="69">
        <f>+[1]Absolute!L4251</f>
        <v>1.71</v>
      </c>
      <c r="L10" s="60" t="str">
        <f t="shared" si="1"/>
        <v>→</v>
      </c>
    </row>
    <row r="11" spans="1:12" x14ac:dyDescent="0.2">
      <c r="A11" s="10" t="s">
        <v>14</v>
      </c>
      <c r="B11" s="60" t="str">
        <f>IF([1]Absolute!G4252="","-",[1]Absolute!G4252)</f>
        <v>Hold</v>
      </c>
      <c r="C11" s="60" t="s">
        <v>15</v>
      </c>
      <c r="D11" s="67" t="s">
        <v>63</v>
      </c>
      <c r="E11" s="70" t="s">
        <v>12</v>
      </c>
      <c r="F11" s="70" t="s">
        <v>64</v>
      </c>
      <c r="G11" s="60" t="s">
        <v>65</v>
      </c>
      <c r="H11" s="30" t="e">
        <f>IF([1]Absolute!I4252="","-",IF(#REF!="","-",[1]Absolute!I4252))</f>
        <v>#REF!</v>
      </c>
      <c r="I11" s="30" t="e">
        <f>IF([1]Absolute!J4252="","-",IF(#REF!="","-",[1]Absolute!J4252))</f>
        <v>#REF!</v>
      </c>
      <c r="J11" s="69">
        <f>+[1]Absolute!K4252</f>
        <v>1.38</v>
      </c>
      <c r="K11" s="69">
        <f>+[1]Absolute!L4252</f>
        <v>1.45</v>
      </c>
      <c r="L11" s="60" t="str">
        <f t="shared" si="1"/>
        <v>↓</v>
      </c>
    </row>
    <row r="12" spans="1:12" x14ac:dyDescent="0.2">
      <c r="A12" s="10" t="s">
        <v>14</v>
      </c>
      <c r="B12" s="60" t="str">
        <f>IF([1]Absolute!G4253="","-",[1]Absolute!G4253)</f>
        <v>-</v>
      </c>
      <c r="C12" s="60" t="s">
        <v>13</v>
      </c>
      <c r="D12" s="67" t="s">
        <v>12</v>
      </c>
      <c r="E12" s="70" t="s">
        <v>34</v>
      </c>
      <c r="F12" s="70" t="s">
        <v>35</v>
      </c>
      <c r="G12" s="60" t="s">
        <v>12</v>
      </c>
      <c r="H12" s="30" t="str">
        <f>IF([1]Absolute!I4253="","-",IF(#REF!="","-",[1]Absolute!I4253))</f>
        <v>-</v>
      </c>
      <c r="I12" s="30" t="str">
        <f>IF([1]Absolute!J4253="","-",IF(#REF!="","-",[1]Absolute!J4253))</f>
        <v>-</v>
      </c>
      <c r="J12" s="69">
        <f>+[1]Absolute!K4253</f>
        <v>1.36</v>
      </c>
      <c r="K12" s="69">
        <f>+[1]Absolute!L4253</f>
        <v>1.45</v>
      </c>
      <c r="L12" s="60" t="str">
        <f t="shared" si="1"/>
        <v>→</v>
      </c>
    </row>
    <row r="13" spans="1:12" x14ac:dyDescent="0.2">
      <c r="A13" s="10" t="s">
        <v>14</v>
      </c>
      <c r="B13" s="60" t="str">
        <f>IF([1]Absolute!G4254="","-",[1]Absolute!G4254)</f>
        <v>-</v>
      </c>
      <c r="C13" s="60" t="s">
        <v>13</v>
      </c>
      <c r="D13" s="67" t="s">
        <v>12</v>
      </c>
      <c r="E13" s="70" t="s">
        <v>36</v>
      </c>
      <c r="F13" s="70" t="s">
        <v>37</v>
      </c>
      <c r="G13" s="60" t="s">
        <v>12</v>
      </c>
      <c r="H13" s="30" t="str">
        <f>IF([1]Absolute!I4254="","-",IF(#REF!="","-",[1]Absolute!I4254))</f>
        <v>-</v>
      </c>
      <c r="I13" s="30" t="str">
        <f>IF([1]Absolute!J4254="","-",IF(#REF!="","-",[1]Absolute!J4254))</f>
        <v>-</v>
      </c>
      <c r="J13" s="69">
        <f>+[1]Absolute!K4254</f>
        <v>1.07</v>
      </c>
      <c r="K13" s="69">
        <f>+[1]Absolute!L4254</f>
        <v>1.45</v>
      </c>
      <c r="L13" s="60" t="str">
        <f t="shared" si="1"/>
        <v>→</v>
      </c>
    </row>
    <row r="14" spans="1:12" x14ac:dyDescent="0.2">
      <c r="A14" s="10" t="s">
        <v>14</v>
      </c>
      <c r="B14" s="60" t="str">
        <f>IF([1]Absolute!G4255="","-",[1]Absolute!G4255)</f>
        <v>-</v>
      </c>
      <c r="C14" s="60" t="s">
        <v>13</v>
      </c>
      <c r="D14" s="67" t="s">
        <v>12</v>
      </c>
      <c r="E14" s="70" t="s">
        <v>17</v>
      </c>
      <c r="F14" s="70" t="s">
        <v>38</v>
      </c>
      <c r="G14" s="60" t="s">
        <v>12</v>
      </c>
      <c r="H14" s="30" t="str">
        <f>IF([1]Absolute!I4255="","-",IF(#REF!="","-",[1]Absolute!I4255))</f>
        <v>-</v>
      </c>
      <c r="I14" s="30" t="str">
        <f>IF([1]Absolute!J4255="","-",IF(#REF!="","-",[1]Absolute!J4255))</f>
        <v>-</v>
      </c>
      <c r="J14" s="69">
        <f>+[1]Absolute!K4255</f>
        <v>0.92</v>
      </c>
      <c r="K14" s="69">
        <f>+[1]Absolute!L4255</f>
        <v>1.45</v>
      </c>
      <c r="L14" s="60" t="str">
        <f t="shared" si="1"/>
        <v>→</v>
      </c>
    </row>
    <row r="15" spans="1:12" x14ac:dyDescent="0.2">
      <c r="A15" s="10" t="s">
        <v>14</v>
      </c>
      <c r="B15" s="60" t="str">
        <f>IF([1]Absolute!G4256="","-",[1]Absolute!G4256)</f>
        <v>-</v>
      </c>
      <c r="C15" s="60" t="s">
        <v>13</v>
      </c>
      <c r="D15" s="67" t="s">
        <v>12</v>
      </c>
      <c r="E15" s="70" t="s">
        <v>40</v>
      </c>
      <c r="F15" s="70" t="s">
        <v>41</v>
      </c>
      <c r="G15" s="60" t="s">
        <v>12</v>
      </c>
      <c r="H15" s="30" t="str">
        <f>IF([1]Absolute!I4256="","-",IF(#REF!="","-",[1]Absolute!I4256))</f>
        <v>-</v>
      </c>
      <c r="I15" s="30" t="str">
        <f>IF([1]Absolute!J4256="","-",IF(#REF!="","-",[1]Absolute!J4256))</f>
        <v>-</v>
      </c>
      <c r="J15" s="69">
        <f>+[1]Absolute!K4256</f>
        <v>0.98</v>
      </c>
      <c r="K15" s="69">
        <f>+[1]Absolute!L4256</f>
        <v>1.45</v>
      </c>
      <c r="L15" s="60" t="str">
        <f t="shared" si="1"/>
        <v>→</v>
      </c>
    </row>
    <row r="16" spans="1:12" x14ac:dyDescent="0.2">
      <c r="C16" s="10"/>
      <c r="D16" s="10"/>
      <c r="E16" s="22"/>
      <c r="F16" s="22"/>
      <c r="G16" s="10"/>
      <c r="H16" s="30"/>
      <c r="I16" s="30"/>
      <c r="J16" s="25"/>
      <c r="K16" s="25"/>
      <c r="L16" s="10"/>
    </row>
    <row r="17" spans="3:12" x14ac:dyDescent="0.2">
      <c r="C17" s="10"/>
      <c r="D17" s="10"/>
      <c r="E17" s="22"/>
      <c r="F17" s="22"/>
      <c r="G17" s="10"/>
      <c r="H17" s="30"/>
      <c r="I17" s="30"/>
      <c r="J17" s="25"/>
      <c r="K17" s="25"/>
      <c r="L1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Alior</vt:lpstr>
      <vt:lpstr>Alior_rel</vt:lpstr>
      <vt:lpstr>MBANK</vt:lpstr>
      <vt:lpstr>MBANK_rel</vt:lpstr>
      <vt:lpstr>BZWBK</vt:lpstr>
      <vt:lpstr>BZWBK_rel</vt:lpstr>
      <vt:lpstr>Getin</vt:lpstr>
      <vt:lpstr>Getin_rel</vt:lpstr>
      <vt:lpstr>GETINOBLE</vt:lpstr>
      <vt:lpstr>GETINOBLE_rel</vt:lpstr>
      <vt:lpstr>Handlowy</vt:lpstr>
      <vt:lpstr>Handlowy_rel</vt:lpstr>
      <vt:lpstr>IdeaBank</vt:lpstr>
      <vt:lpstr>IdeaBank_rel</vt:lpstr>
      <vt:lpstr>INGBSK</vt:lpstr>
      <vt:lpstr>INGBSK_rel</vt:lpstr>
      <vt:lpstr>Millennium</vt:lpstr>
      <vt:lpstr>Millennium_rel</vt:lpstr>
      <vt:lpstr>Pekao</vt:lpstr>
      <vt:lpstr>Pekao_rel</vt:lpstr>
      <vt:lpstr>PKOBP</vt:lpstr>
      <vt:lpstr>PKOBP_rel</vt:lpstr>
      <vt:lpstr>Vindexus</vt:lpstr>
      <vt:lpstr>Vindexus_rel</vt:lpstr>
    </vt:vector>
  </TitlesOfParts>
  <Company>BOSSA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Sielicki Marcin</dc:creator>
  <cp:lastModifiedBy>Sielicki Marcin</cp:lastModifiedBy>
  <dcterms:created xsi:type="dcterms:W3CDTF">2018-08-13T08:06:20Z</dcterms:created>
  <dcterms:modified xsi:type="dcterms:W3CDTF">2018-08-14T12:50:07Z</dcterms:modified>
</cp:coreProperties>
</file>